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JZ706A - Výmena strešnej ..." sheetId="1" r:id="rId4"/>
  </sheets>
</workbook>
</file>

<file path=xl/sharedStrings.xml><?xml version="1.0" encoding="utf-8"?>
<sst xmlns="http://schemas.openxmlformats.org/spreadsheetml/2006/main" uniqueCount="354">
  <si>
    <t>&gt;&gt;  skryté stĺpce  &lt;&lt;</t>
  </si>
  <si>
    <t>{4f9e80d2-1ce7-4752-b010-ad82ba008c8c}</t>
  </si>
  <si>
    <t>0</t>
  </si>
  <si>
    <t>KRYCÍ LIST ROZPOČTU</t>
  </si>
  <si>
    <t>v ---  nižšie sa nachádzajú doplnkové a pomocné údaje k zostavám  --- v</t>
  </si>
  <si>
    <t>False</t>
  </si>
  <si>
    <t>Stavba:</t>
  </si>
  <si>
    <t>Výmena strešnej krytiny  na kostole v Skýcove ( var.A)</t>
  </si>
  <si>
    <t>JKSO:</t>
  </si>
  <si>
    <t>KS:</t>
  </si>
  <si>
    <t>Miesto:</t>
  </si>
  <si>
    <t>Skýcov</t>
  </si>
  <si>
    <t>Dátum:</t>
  </si>
  <si>
    <t>21. 8. 2024</t>
  </si>
  <si>
    <t>Objednávateľ:</t>
  </si>
  <si>
    <t>IČO:</t>
  </si>
  <si>
    <t>RKFÚ Skýcov</t>
  </si>
  <si>
    <t>IČ DPH:</t>
  </si>
  <si>
    <t>Zhotoviteľ:</t>
  </si>
  <si>
    <t>Vyplň údaj</t>
  </si>
  <si>
    <t>Projektant:</t>
  </si>
  <si>
    <t xml:space="preserve"> </t>
  </si>
  <si>
    <t>Spracovateľ:</t>
  </si>
  <si>
    <t>Ing. Marián Mokráň - stavebný cenár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</si>
  <si>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</si>
  <si>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</si>
  <si>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</si>
  <si>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</si>
  <si>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</si>
  <si>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</si>
  <si>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</si>
  <si>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</si>
  <si>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</si>
  <si>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</si>
  <si>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</si>
  <si>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</si>
  <si>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</si>
  <si>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</si>
  <si>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</si>
  <si>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</si>
  <si>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</si>
  <si>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</si>
  <si>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</si>
  <si>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</si>
  <si>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</si>
  <si>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r>
      <rPr>
        <b val="1"/>
        <sz val="11"/>
        <color indexed="8"/>
        <rFont val="Arial CE"/>
      </rPr>
      <t>Výmena strešnej krytiny  na kostole v Skýcove ( var.A)</t>
    </r>
  </si>
  <si>
    <r>
      <rPr>
        <sz val="10"/>
        <color indexed="8"/>
        <rFont val="Arial CE"/>
      </rPr>
      <t>Skýcov</t>
    </r>
  </si>
  <si>
    <r>
      <rPr>
        <sz val="10"/>
        <color indexed="8"/>
        <rFont val="Arial CE"/>
      </rPr>
      <t>21. 8. 2024</t>
    </r>
  </si>
  <si>
    <r>
      <rPr>
        <sz val="10"/>
        <color indexed="8"/>
        <rFont val="Arial CE"/>
      </rPr>
      <t>RKFÚ Skýcov</t>
    </r>
  </si>
  <si>
    <r>
      <rPr>
        <sz val="10"/>
        <color indexed="8"/>
        <rFont val="Arial CE"/>
      </rPr>
      <t xml:space="preserve"> </t>
    </r>
  </si>
  <si>
    <r>
      <rPr>
        <sz val="10"/>
        <color indexed="8"/>
        <rFont val="Arial CE"/>
      </rPr>
      <t>Vyplň údaj</t>
    </r>
  </si>
  <si>
    <r>
      <rPr>
        <sz val="10"/>
        <color indexed="8"/>
        <rFont val="Arial CE"/>
      </rPr>
      <t>Ing. Marián Mokráň - stavebný cenár</t>
    </r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</si>
  <si>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</si>
  <si>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</si>
  <si>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</si>
  <si>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</si>
  <si>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</si>
  <si>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</si>
  <si>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</si>
  <si>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</si>
  <si>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</si>
  <si>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765 - Konštrukcie - krytiny tvrdé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</si>
  <si>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</si>
  <si>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</si>
  <si>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</si>
  <si>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</si>
  <si>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766 - Konštrukcie stolárske</t>
  </si>
  <si>
    <t>M - Práce a dodávky M</t>
  </si>
  <si>
    <t xml:space="preserve">    21-M - Elektromontáže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</si>
  <si>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</si>
  <si>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</si>
  <si>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</si>
  <si>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</si>
  <si>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</si>
  <si>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</si>
  <si>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</si>
  <si>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</si>
  <si>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</si>
  <si>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</si>
  <si>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</si>
  <si>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</si>
  <si>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</si>
  <si>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</si>
  <si>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</si>
  <si>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</si>
  <si>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</si>
  <si>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</si>
  <si>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</si>
  <si>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</si>
  <si>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6</t>
  </si>
  <si>
    <t>Úpravy povrchov, podlahy, osadenie</t>
  </si>
  <si>
    <t>K</t>
  </si>
  <si>
    <t>621460114.S</t>
  </si>
  <si>
    <t>Príprava vonkajšieho podkladu podhľadov na hladké nenasiakavé podklady adhéznym mostíkom - podbitie</t>
  </si>
  <si>
    <t>m2</t>
  </si>
  <si>
    <t>4</t>
  </si>
  <si>
    <t>2</t>
  </si>
  <si>
    <t>1204560005</t>
  </si>
  <si>
    <t>621462221</t>
  </si>
  <si>
    <t>Vonkajšia omietka podhľadov tenkovrstvová BAUMIT, silikátová, Baumit SilikatTop, škrabaná, hr. 1,5 mm - podbitie</t>
  </si>
  <si>
    <t>199907992</t>
  </si>
  <si>
    <t>3</t>
  </si>
  <si>
    <t>632450299</t>
  </si>
  <si>
    <t>Zarovnanie nerovnosti povrchu na strecha nasucho poter WEBER, weber.bat estrich</t>
  </si>
  <si>
    <t>286415908</t>
  </si>
  <si>
    <t>9</t>
  </si>
  <si>
    <t>Ostatné konštrukcie a práce-búranie</t>
  </si>
  <si>
    <t>941941030</t>
  </si>
  <si>
    <t>Montáž lešenia ľahkého pracovného radového s podlahou pre montáž žľabov a podbitia</t>
  </si>
  <si>
    <t>1788999440</t>
  </si>
  <si>
    <t>5</t>
  </si>
  <si>
    <t>941941190</t>
  </si>
  <si>
    <t>Príplatok za prvý a každý ďalší i začatý mesiac použitia lešenia</t>
  </si>
  <si>
    <t>873714973</t>
  </si>
  <si>
    <t>941941830</t>
  </si>
  <si>
    <t>Demontáž lešenia ľahkého pracovného radového pre montáž žľabov a podbitia</t>
  </si>
  <si>
    <t>-841221933</t>
  </si>
  <si>
    <t>7</t>
  </si>
  <si>
    <t>979011111.S</t>
  </si>
  <si>
    <t>Zvislá doprava sutiny a vybúraných hmôt za prvé podlažie nad alebo pod základným podlažím</t>
  </si>
  <si>
    <t>t</t>
  </si>
  <si>
    <t>1387283696</t>
  </si>
  <si>
    <t>8</t>
  </si>
  <si>
    <t>979011201.S</t>
  </si>
  <si>
    <t>Plastový sklz na stavebnú suť výšky do 10 m</t>
  </si>
  <si>
    <t>ks</t>
  </si>
  <si>
    <t>-1024066804</t>
  </si>
  <si>
    <t>979011232.S</t>
  </si>
  <si>
    <t>Demontáž sklzu na stavebnú sutinu výšky do 20 m</t>
  </si>
  <si>
    <t>m</t>
  </si>
  <si>
    <t>464276000</t>
  </si>
  <si>
    <t>10</t>
  </si>
  <si>
    <t>979081111.S2</t>
  </si>
  <si>
    <t>Odvoz sutiny a vybúraných hmôt na skládku do 20 km</t>
  </si>
  <si>
    <t>-796059642</t>
  </si>
  <si>
    <t>11</t>
  </si>
  <si>
    <t>979082111.S1</t>
  </si>
  <si>
    <t>Vnútrostavenisková doprava sutiny a vybúraných hmôt do 10 m</t>
  </si>
  <si>
    <t>644935912</t>
  </si>
  <si>
    <t>12</t>
  </si>
  <si>
    <t>979082121.S</t>
  </si>
  <si>
    <t>Vnútrostavenisková doprava sutiny a vybúraných hmôt za každých ďalších 5 m</t>
  </si>
  <si>
    <t>-1305614040</t>
  </si>
  <si>
    <t>13</t>
  </si>
  <si>
    <t>979086112.S1</t>
  </si>
  <si>
    <t>Nakladanie alebo prekladanie na dopravný prostriedok pri vodorovnej doprave sutiny a vybúraných hmôt</t>
  </si>
  <si>
    <t>-1942101768</t>
  </si>
  <si>
    <t>14</t>
  </si>
  <si>
    <t>979089012.S1</t>
  </si>
  <si>
    <t>Poplatok za skládku -  tehly ( alternatívne recyklácia na stav.materiál s využitím zhotoviteľa)</t>
  </si>
  <si>
    <t>-1722802990</t>
  </si>
  <si>
    <t>15</t>
  </si>
  <si>
    <t>979089112.S</t>
  </si>
  <si>
    <t>Poplatok za skládku - drevo ostatné ( alternatívne recyklácia na stav.materiál s využitím zhotoviteľa)</t>
  </si>
  <si>
    <t>2142200181</t>
  </si>
  <si>
    <t>16</t>
  </si>
  <si>
    <t>979089714.S</t>
  </si>
  <si>
    <t>Prenájom kontajneru 10 m3</t>
  </si>
  <si>
    <t>-874715359</t>
  </si>
  <si>
    <t>99</t>
  </si>
  <si>
    <t>Presun hmôt HSV</t>
  </si>
  <si>
    <t>17</t>
  </si>
  <si>
    <t>998011003.S</t>
  </si>
  <si>
    <t>Presun hmôt pre budovy (801, 803, 812), zvislá konštr. z tehál, tvárnic, z kovu výšky do 24 m</t>
  </si>
  <si>
    <t>-212446487</t>
  </si>
  <si>
    <t>PSV</t>
  </si>
  <si>
    <t>Práce a dodávky PSV</t>
  </si>
  <si>
    <t>765</t>
  </si>
  <si>
    <t>Konštrukcie - krytiny tvrdé</t>
  </si>
  <si>
    <t>18</t>
  </si>
  <si>
    <t>765311819.S</t>
  </si>
  <si>
    <t>Demontáž keramickej krytiny pálenej uloženej na sucho nad 30 ks/m2, do sutiny, sklon strechy do 45°, -0,08t</t>
  </si>
  <si>
    <t>427727760</t>
  </si>
  <si>
    <t>19</t>
  </si>
  <si>
    <t>765312305</t>
  </si>
  <si>
    <t>Keramická krytina TONDACH Bobrovka drážková hladká, jednoduchých striech, sklon od 35° do 60° vrát. vetracích, odkvapových, príchytiek</t>
  </si>
  <si>
    <t>-2079250492</t>
  </si>
  <si>
    <t>20</t>
  </si>
  <si>
    <t>M</t>
  </si>
  <si>
    <t>596610008900</t>
  </si>
  <si>
    <t>Krytina keramická TONDACH Rozbočovací hrebenáč Y pre hladký hrebenáč 170 mm</t>
  </si>
  <si>
    <t>-645810970</t>
  </si>
  <si>
    <t>21</t>
  </si>
  <si>
    <t>596610008700</t>
  </si>
  <si>
    <t>Krytina keramická TONDACH Koncový hrebenáč hladký 170 mm kvapka</t>
  </si>
  <si>
    <t>-1855959072</t>
  </si>
  <si>
    <t>22</t>
  </si>
  <si>
    <t>765313693.S</t>
  </si>
  <si>
    <t>Prirezanie a uchytenie rezaných škridiel keramických, sklon od 35° do 60°</t>
  </si>
  <si>
    <t>-2027550279</t>
  </si>
  <si>
    <t>23</t>
  </si>
  <si>
    <t>765314305</t>
  </si>
  <si>
    <t>Hrebeň hladký univerzálny TONDACH, s použitím vetracieho pásu hliník, sklon od 35° do 60°</t>
  </si>
  <si>
    <t>1488112100</t>
  </si>
  <si>
    <t>24</t>
  </si>
  <si>
    <t>765314355</t>
  </si>
  <si>
    <t>Nárožie hladké univerzálne TONDACH, s použitím vetracieho pásu hliník, sklon od 35° do 60°</t>
  </si>
  <si>
    <t>-1046858574</t>
  </si>
  <si>
    <t>25</t>
  </si>
  <si>
    <t>611340007700.S</t>
  </si>
  <si>
    <t>Bodový strešný svetlík, svetlosť 500x500 mm, - repasovanie bez demontáže, oprava náteru</t>
  </si>
  <si>
    <t>32</t>
  </si>
  <si>
    <t>-1178457433</t>
  </si>
  <si>
    <t>26</t>
  </si>
  <si>
    <t>553450031500</t>
  </si>
  <si>
    <t>Hák protisnehový podľa typu škridly pre krytinu pálenú TONDACH</t>
  </si>
  <si>
    <t>508622478</t>
  </si>
  <si>
    <t>28</t>
  </si>
  <si>
    <t>998765202</t>
  </si>
  <si>
    <t>Presun hmôt pre tvrdé krytiny v objektoch výšky nad 6 do 12 m</t>
  </si>
  <si>
    <t>%</t>
  </si>
  <si>
    <t>-1885199852</t>
  </si>
  <si>
    <t>712</t>
  </si>
  <si>
    <t>Izolácie striech, povlakové krytiny</t>
  </si>
  <si>
    <t>29</t>
  </si>
  <si>
    <t>712470070.S</t>
  </si>
  <si>
    <t>Zhotovenie povlakovej krytiny striech  PVC-P fóliou prikotvením so zvarením spoju - sakristia</t>
  </si>
  <si>
    <t>1166179756</t>
  </si>
  <si>
    <t>30</t>
  </si>
  <si>
    <t>283220002000.S</t>
  </si>
  <si>
    <t>Hydroizolačná fólia PVC-P hr. 1,5 mm izolácia plochých striech - sakristia</t>
  </si>
  <si>
    <t>54938796</t>
  </si>
  <si>
    <t>31</t>
  </si>
  <si>
    <t>311970001500.S</t>
  </si>
  <si>
    <t>Vrut do dĺžky 150 mm na upevnenie do kombi dosiek - sakristia</t>
  </si>
  <si>
    <t>1005808169</t>
  </si>
  <si>
    <t>712990040</t>
  </si>
  <si>
    <t>Položenie geotextílie vodorovne alebo zvislo na strechy ploché do 10°  - sakristia</t>
  </si>
  <si>
    <t>-821173174</t>
  </si>
  <si>
    <t>33</t>
  </si>
  <si>
    <t>693110005000.S</t>
  </si>
  <si>
    <t>Geotextília polyesterová netkaná 200 g/m2 - sakristia</t>
  </si>
  <si>
    <t>-2121222770</t>
  </si>
  <si>
    <t>34</t>
  </si>
  <si>
    <t>712991010.S</t>
  </si>
  <si>
    <t>Montáž podkladnej konštrukcie z OSB dosiek na atike šírky 200 - 250 mm pod klampiarske konštrukcie - sakristia</t>
  </si>
  <si>
    <t>667304275</t>
  </si>
  <si>
    <t>35</t>
  </si>
  <si>
    <t>311690001000.S1</t>
  </si>
  <si>
    <t>Rozperný nit 6x30 mm do betónu, hliníkový - sakristia</t>
  </si>
  <si>
    <t>-415711250</t>
  </si>
  <si>
    <t>36</t>
  </si>
  <si>
    <t>607260000300.S1</t>
  </si>
  <si>
    <t>Doska OSB nebrúsená hr. 18 mm impregnovaná do exteriéru možná náhrada dosky - sakristia</t>
  </si>
  <si>
    <t>1921512188</t>
  </si>
  <si>
    <t>713</t>
  </si>
  <si>
    <t>Izolácie tepelné</t>
  </si>
  <si>
    <t>37</t>
  </si>
  <si>
    <t>713122121.S</t>
  </si>
  <si>
    <t>Montáž tepelnej izolácie podláh polystyrénom, kladeným voľne v dvoch vrstvách - sakristia</t>
  </si>
  <si>
    <t>2139283419</t>
  </si>
  <si>
    <t>38</t>
  </si>
  <si>
    <t>283720000400.S</t>
  </si>
  <si>
    <t>Doska EPS hr. 70 mm, pevnosť v tlaku 100 kPa, na zateplenie podláh a plochých striech - sakristia</t>
  </si>
  <si>
    <t>1132072181</t>
  </si>
  <si>
    <t>39</t>
  </si>
  <si>
    <t>283720007900.S</t>
  </si>
  <si>
    <t>Doska EPS hr. 80 mm, pevnosť v tlaku 100 kPa, na zateplenie podláh a plochých striech - sakristia</t>
  </si>
  <si>
    <t>1991670089</t>
  </si>
  <si>
    <t>762</t>
  </si>
  <si>
    <t>Konštrukcie tesárske</t>
  </si>
  <si>
    <t>40</t>
  </si>
  <si>
    <t>762331812.S</t>
  </si>
  <si>
    <t>Demontáž viazaných konštrukcií krovov - odhad poškodených na výmenu</t>
  </si>
  <si>
    <t>1313534518</t>
  </si>
  <si>
    <t>41</t>
  </si>
  <si>
    <t>762332120.S</t>
  </si>
  <si>
    <t xml:space="preserve">Montáž viazaných konštrukcií krovov striech z reziva </t>
  </si>
  <si>
    <t>-664776633</t>
  </si>
  <si>
    <t>42</t>
  </si>
  <si>
    <t>605110000100.S</t>
  </si>
  <si>
    <t>Dosky a fošne z mäkkého reziva neopracované neomietané akosť I</t>
  </si>
  <si>
    <t>m3</t>
  </si>
  <si>
    <t>-1601052313</t>
  </si>
  <si>
    <t>43</t>
  </si>
  <si>
    <t>762341201.S1</t>
  </si>
  <si>
    <t>Montáž latovania jednoduchých striech pre sklon do 60°</t>
  </si>
  <si>
    <t>-849416784</t>
  </si>
  <si>
    <t>44</t>
  </si>
  <si>
    <t>605120000200.S</t>
  </si>
  <si>
    <t>Hranoly z mäkkého reziva neopracované hranené akosť laty 50x30mm</t>
  </si>
  <si>
    <t>-418054984</t>
  </si>
  <si>
    <t>47</t>
  </si>
  <si>
    <t>762342811.S</t>
  </si>
  <si>
    <t>Demontáž latovania striech so sklonom do 60° pri osovej vzdialenosti lát do 0,22 m, -0,00700 t - odhad</t>
  </si>
  <si>
    <t>1779190103</t>
  </si>
  <si>
    <t>48</t>
  </si>
  <si>
    <t>762395000.S</t>
  </si>
  <si>
    <t>Spojovacie prostriedky pre viazané konštrukcie krovov, debnenie a laťovanie, nadstrešné konštr., spádové kliny - svorky, dosky, klince, pásová oceľ, vruty</t>
  </si>
  <si>
    <t>-34441784</t>
  </si>
  <si>
    <t>49</t>
  </si>
  <si>
    <t>762431304</t>
  </si>
  <si>
    <t>Výmena podbitia krokiev v exteriéry - rímsy z dosiek OSB alebo dosiek z dreva skrutkovaných na zraz vrát. podkl. konštrukcie</t>
  </si>
  <si>
    <t>-566257150</t>
  </si>
  <si>
    <t>50</t>
  </si>
  <si>
    <t>762332120.S1</t>
  </si>
  <si>
    <t>Montáž konštrukcií  z reziva v mieste žľabu - sakristia</t>
  </si>
  <si>
    <t>-55874549</t>
  </si>
  <si>
    <t>51</t>
  </si>
  <si>
    <t>605120002900.S</t>
  </si>
  <si>
    <t>Hranoly z mäkkého reziva neopracované hranené akosť I vrát. impregnácie - sakristia</t>
  </si>
  <si>
    <t>-858115020</t>
  </si>
  <si>
    <t>52</t>
  </si>
  <si>
    <t>998762203.S</t>
  </si>
  <si>
    <t>Presun hmôt pre konštrukcie tesárske v objektoch výšky od 12 do 24 m</t>
  </si>
  <si>
    <t>-1047572800</t>
  </si>
  <si>
    <t>764</t>
  </si>
  <si>
    <t>Konštrukcie klampiarske</t>
  </si>
  <si>
    <t>57</t>
  </si>
  <si>
    <t>764359501.S</t>
  </si>
  <si>
    <t>Spätná a montáž žľabu z pozinkovaného farbeného PZf plechu, pododkvapové polkruhové r.š. 200 - 400 mm</t>
  </si>
  <si>
    <t>-687146034</t>
  </si>
  <si>
    <t>58</t>
  </si>
  <si>
    <t>764392899</t>
  </si>
  <si>
    <t>Vyčistenie žľabov od nánosov</t>
  </si>
  <si>
    <t>kpl</t>
  </si>
  <si>
    <t>-1289829064</t>
  </si>
  <si>
    <t>59</t>
  </si>
  <si>
    <t>764331440.S1</t>
  </si>
  <si>
    <t>Lemovanie z pozinkovaného farbeného PZf plechu, múrov na strechách r.š. 400 mm - sakristia</t>
  </si>
  <si>
    <t>-1931535359</t>
  </si>
  <si>
    <t>60</t>
  </si>
  <si>
    <t>764391410.S</t>
  </si>
  <si>
    <t>Záveterná lišta z pozinkovaného farbeného PZf plechu, r.š. 250 mm - sakristia</t>
  </si>
  <si>
    <t>-421240952</t>
  </si>
  <si>
    <t>61</t>
  </si>
  <si>
    <t>764352810.S1</t>
  </si>
  <si>
    <t>Demontáž a spätná montáž žľabov pododkvapových polkruhových -0,00330t - sakristia</t>
  </si>
  <si>
    <t>1424385216</t>
  </si>
  <si>
    <t>62</t>
  </si>
  <si>
    <t>764421440.S</t>
  </si>
  <si>
    <t>Oplechovanie ríms a ozdobných prvkov z pozinkovaného farbeného PZf plechu, r.š. 250 mm - sakristia</t>
  </si>
  <si>
    <t>2028092202</t>
  </si>
  <si>
    <t>63</t>
  </si>
  <si>
    <t>764454801.S1</t>
  </si>
  <si>
    <t>Demontáž a spätná montáž odpadových rúr kruhových - sakristia</t>
  </si>
  <si>
    <t>1680328560</t>
  </si>
  <si>
    <t>64</t>
  </si>
  <si>
    <t>998764202.S</t>
  </si>
  <si>
    <t>Presun hmôt pre konštrukcie klampiarske v objektoch výšky nad 6 do 12 m</t>
  </si>
  <si>
    <t>-646425869</t>
  </si>
  <si>
    <t>766</t>
  </si>
  <si>
    <t>Konštrukcie stolárske</t>
  </si>
  <si>
    <t>66</t>
  </si>
  <si>
    <t>1642973865</t>
  </si>
  <si>
    <t>67</t>
  </si>
  <si>
    <t>-624844390</t>
  </si>
  <si>
    <t>Práce a dodávky M</t>
  </si>
  <si>
    <t>21-M</t>
  </si>
  <si>
    <t>Elektromontáže</t>
  </si>
  <si>
    <t>68</t>
  </si>
  <si>
    <t>210200001</t>
  </si>
  <si>
    <t>Demontáž a spätná montáž bleskozvodu vrát. prípadného doplnenia príslušenstva v materiály zhodnom s existujúcim</t>
  </si>
  <si>
    <t>-1788289109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</si>
</sst>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0%"/>
    <numFmt numFmtId="60" formatCode="#,##0.00000"/>
    <numFmt numFmtId="61" formatCode="#,##0.000"/>
  </numFmts>
  <fonts count="25">
    <font>
      <sz val="8"/>
      <color indexed="8"/>
      <name val="Arial CE"/>
    </font>
    <font>
      <sz val="15"/>
      <color indexed="8"/>
      <name val="Calibri"/>
    </font>
    <font>
      <sz val="8"/>
      <color indexed="11"/>
      <name val="Arial CE"/>
    </font>
    <font>
      <b val="1"/>
      <sz val="14"/>
      <color indexed="8"/>
      <name val="Arial CE"/>
    </font>
    <font>
      <sz val="10"/>
      <color indexed="11"/>
      <name val="Arial CE"/>
    </font>
    <font>
      <sz val="10"/>
      <color indexed="13"/>
      <name val="Arial CE"/>
    </font>
    <font>
      <b val="1"/>
      <sz val="11"/>
      <color indexed="8"/>
      <name val="Arial CE"/>
    </font>
    <font>
      <sz val="10"/>
      <color indexed="8"/>
      <name val="Arial CE"/>
    </font>
    <font>
      <b val="1"/>
      <sz val="10"/>
      <color indexed="8"/>
      <name val="Arial CE"/>
    </font>
    <font>
      <b val="1"/>
      <sz val="12"/>
      <color indexed="15"/>
      <name val="Arial CE"/>
    </font>
    <font>
      <sz val="8"/>
      <color indexed="9"/>
      <name val="Arial CE"/>
    </font>
    <font>
      <sz val="8"/>
      <color indexed="13"/>
      <name val="Arial CE"/>
    </font>
    <font>
      <sz val="10"/>
      <color indexed="9"/>
      <name val="Arial CE"/>
    </font>
    <font>
      <b val="1"/>
      <sz val="12"/>
      <color indexed="8"/>
      <name val="Arial CE"/>
    </font>
    <font>
      <b val="1"/>
      <sz val="10"/>
      <color indexed="17"/>
      <name val="Arial CE"/>
    </font>
    <font>
      <sz val="9"/>
      <color indexed="8"/>
      <name val="Arial CE"/>
    </font>
    <font>
      <b val="1"/>
      <sz val="12"/>
      <color indexed="18"/>
      <name val="Arial CE"/>
    </font>
    <font>
      <sz val="12"/>
      <color indexed="19"/>
      <name val="Arial CE"/>
    </font>
    <font>
      <sz val="10"/>
      <color indexed="19"/>
      <name val="Arial CE"/>
    </font>
    <font>
      <sz val="9"/>
      <color indexed="13"/>
      <name val="Arial CE"/>
    </font>
    <font>
      <sz val="8"/>
      <color indexed="15"/>
      <name val="Arial CE"/>
    </font>
    <font>
      <b val="1"/>
      <sz val="8"/>
      <color indexed="8"/>
      <name val="Arial CE"/>
    </font>
    <font>
      <sz val="8"/>
      <color indexed="19"/>
      <name val="Arial CE"/>
    </font>
    <font>
      <i val="1"/>
      <sz val="9"/>
      <color indexed="20"/>
      <name val="Arial CE"/>
    </font>
    <font>
      <i val="1"/>
      <sz val="8"/>
      <color indexed="2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6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13"/>
      </bottom>
      <diagonal/>
    </border>
    <border>
      <left/>
      <right style="thin">
        <color indexed="8"/>
      </right>
      <top/>
      <bottom style="hair">
        <color indexed="13"/>
      </bottom>
      <diagonal/>
    </border>
    <border>
      <left style="thin">
        <color indexed="8"/>
      </left>
      <right style="thin">
        <color indexed="8"/>
      </right>
      <top/>
      <bottom style="hair">
        <color indexed="13"/>
      </bottom>
      <diagonal/>
    </border>
    <border>
      <left/>
      <right/>
      <top style="hair">
        <color indexed="13"/>
      </top>
      <bottom/>
      <diagonal/>
    </border>
    <border>
      <left/>
      <right style="thin">
        <color indexed="8"/>
      </right>
      <top style="hair">
        <color indexed="13"/>
      </top>
      <bottom/>
      <diagonal/>
    </border>
    <border>
      <left style="thin">
        <color indexed="8"/>
      </left>
      <right style="thin">
        <color indexed="8"/>
      </right>
      <top style="hair">
        <color indexed="13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 style="hair">
        <color indexed="13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/>
      <top/>
      <bottom/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/>
      <right style="hair">
        <color indexed="13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/>
      <right/>
      <top style="hair">
        <color indexed="13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 style="hair">
        <color indexed="13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2" fillId="3" borderId="6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center"/>
    </xf>
    <xf numFmtId="0" fontId="0" borderId="7" applyNumberFormat="0" applyFont="1" applyFill="0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horizontal="left" vertical="center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left" vertical="center"/>
    </xf>
    <xf numFmtId="49" fontId="5" fillId="2" borderId="6" applyNumberFormat="1" applyFont="1" applyFill="1" applyBorder="1" applyAlignment="1" applyProtection="0">
      <alignment horizontal="left" vertical="bottom"/>
    </xf>
    <xf numFmtId="49" fontId="6" fillId="2" borderId="6" applyNumberFormat="1" applyFont="1" applyFill="1" applyBorder="1" applyAlignment="1" applyProtection="0">
      <alignment horizontal="left" vertical="center" wrapText="1"/>
    </xf>
    <xf numFmtId="0" fontId="7" fillId="2" borderId="6" applyNumberFormat="0" applyFont="1" applyFill="1" applyBorder="1" applyAlignment="1" applyProtection="0">
      <alignment horizontal="left" vertical="bottom"/>
    </xf>
    <xf numFmtId="0" fontId="7" fillId="2" borderId="14" applyNumberFormat="0" applyFont="1" applyFill="1" applyBorder="1" applyAlignment="1" applyProtection="0">
      <alignment horizontal="left" vertical="bottom"/>
    </xf>
    <xf numFmtId="49" fontId="7" fillId="2" borderId="6" applyNumberFormat="1" applyFont="1" applyFill="1" applyBorder="1" applyAlignment="1" applyProtection="0">
      <alignment horizontal="left" vertical="bottom"/>
    </xf>
    <xf numFmtId="49" fontId="7" fillId="2" borderId="14" applyNumberFormat="1" applyFont="1" applyFill="1" applyBorder="1" applyAlignment="1" applyProtection="0">
      <alignment horizontal="left" vertical="bottom"/>
    </xf>
    <xf numFmtId="49" fontId="7" fillId="4" borderId="14" applyNumberFormat="1" applyFont="1" applyFill="1" applyBorder="1" applyAlignment="1" applyProtection="0">
      <alignment horizontal="left" vertical="center"/>
    </xf>
    <xf numFmtId="49" fontId="7" fillId="4" borderId="6" applyNumberFormat="1" applyFont="1" applyFill="1" applyBorder="1" applyAlignment="1" applyProtection="0">
      <alignment horizontal="left" vertical="center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8" fillId="2" borderId="16" applyNumberFormat="1" applyFont="1" applyFill="1" applyBorder="1" applyAlignment="1" applyProtection="0">
      <alignment horizontal="left" vertical="bottom"/>
    </xf>
    <xf numFmtId="4" fontId="9" fillId="2" borderId="17" applyNumberFormat="1" applyFont="1" applyFill="1" applyBorder="1" applyAlignment="1" applyProtection="0">
      <alignment vertical="bottom"/>
    </xf>
    <xf numFmtId="0" fontId="10" fillId="2" borderId="13" applyNumberFormat="0" applyFont="1" applyFill="1" applyBorder="1" applyAlignment="1" applyProtection="0">
      <alignment vertical="bottom"/>
    </xf>
    <xf numFmtId="0" fontId="10" fillId="2" borderId="6" applyNumberFormat="0" applyFont="1" applyFill="1" applyBorder="1" applyAlignment="1" applyProtection="0">
      <alignment vertical="bottom"/>
    </xf>
    <xf numFmtId="0" fontId="10" borderId="6" applyNumberFormat="0" applyFont="1" applyFill="0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right" vertical="bottom"/>
    </xf>
    <xf numFmtId="49" fontId="5" fillId="2" borderId="14" applyNumberFormat="1" applyFont="1" applyFill="1" applyBorder="1" applyAlignment="1" applyProtection="0">
      <alignment horizontal="right" vertical="bottom"/>
    </xf>
    <xf numFmtId="49" fontId="11" fillId="2" borderId="6" applyNumberFormat="1" applyFont="1" applyFill="1" applyBorder="1" applyAlignment="1" applyProtection="0">
      <alignment horizontal="left" vertical="bottom"/>
    </xf>
    <xf numFmtId="49" fontId="12" fillId="2" borderId="6" applyNumberFormat="1" applyFont="1" applyFill="1" applyBorder="1" applyAlignment="1" applyProtection="0">
      <alignment horizontal="left" vertical="bottom"/>
    </xf>
    <xf numFmtId="4" fontId="12" fillId="2" borderId="6" applyNumberFormat="1" applyFont="1" applyFill="1" applyBorder="1" applyAlignment="1" applyProtection="0">
      <alignment vertical="bottom"/>
    </xf>
    <xf numFmtId="59" fontId="12" fillId="2" borderId="6" applyNumberFormat="1" applyFont="1" applyFill="1" applyBorder="1" applyAlignment="1" applyProtection="0">
      <alignment horizontal="right" vertical="bottom"/>
    </xf>
    <xf numFmtId="4" fontId="12" fillId="2" borderId="14" applyNumberFormat="1" applyFont="1" applyFill="1" applyBorder="1" applyAlignment="1" applyProtection="0">
      <alignment vertical="bottom"/>
    </xf>
    <xf numFmtId="4" fontId="5" fillId="2" borderId="6" applyNumberFormat="1" applyFont="1" applyFill="1" applyBorder="1" applyAlignment="1" applyProtection="0">
      <alignment vertical="bottom"/>
    </xf>
    <xf numFmtId="59" fontId="5" fillId="2" borderId="6" applyNumberFormat="1" applyFont="1" applyFill="1" applyBorder="1" applyAlignment="1" applyProtection="0">
      <alignment horizontal="right" vertical="bottom"/>
    </xf>
    <xf numFmtId="4" fontId="5" fillId="2" borderId="14" applyNumberFormat="1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5" borderId="25" applyNumberFormat="0" applyFont="1" applyFill="1" applyBorder="1" applyAlignment="1" applyProtection="0">
      <alignment vertical="center"/>
    </xf>
    <xf numFmtId="49" fontId="13" fillId="5" borderId="26" applyNumberFormat="1" applyFont="1" applyFill="1" applyBorder="1" applyAlignment="1" applyProtection="0">
      <alignment horizontal="left" vertical="center"/>
    </xf>
    <xf numFmtId="0" fontId="0" fillId="5" borderId="27" applyNumberFormat="0" applyFont="1" applyFill="1" applyBorder="1" applyAlignment="1" applyProtection="0">
      <alignment vertical="center"/>
    </xf>
    <xf numFmtId="49" fontId="13" fillId="5" borderId="27" applyNumberFormat="1" applyFont="1" applyFill="1" applyBorder="1" applyAlignment="1" applyProtection="0">
      <alignment horizontal="right" vertical="center"/>
    </xf>
    <xf numFmtId="49" fontId="13" fillId="5" borderId="27" applyNumberFormat="1" applyFont="1" applyFill="1" applyBorder="1" applyAlignment="1" applyProtection="0">
      <alignment horizontal="center" vertical="center"/>
    </xf>
    <xf numFmtId="4" fontId="13" fillId="5" borderId="28" applyNumberFormat="1" applyFont="1" applyFill="1" applyBorder="1" applyAlignment="1" applyProtection="0">
      <alignment vertical="center"/>
    </xf>
    <xf numFmtId="0" fontId="0" fillId="5" borderId="29" applyNumberFormat="0" applyFont="1" applyFill="1" applyBorder="1" applyAlignment="1" applyProtection="0">
      <alignment vertical="center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14" fillId="2" borderId="30" applyNumberFormat="1" applyFont="1" applyFill="1" applyBorder="1" applyAlignment="1" applyProtection="0">
      <alignment horizontal="left" vertical="bottom"/>
    </xf>
    <xf numFmtId="49" fontId="5" fillId="2" borderId="22" applyNumberFormat="1" applyFont="1" applyFill="1" applyBorder="1" applyAlignment="1" applyProtection="0">
      <alignment horizontal="left" vertical="bottom"/>
    </xf>
    <xf numFmtId="49" fontId="5" fillId="2" borderId="22" applyNumberFormat="1" applyFont="1" applyFill="1" applyBorder="1" applyAlignment="1" applyProtection="0">
      <alignment horizontal="center" vertical="bottom"/>
    </xf>
    <xf numFmtId="49" fontId="5" fillId="2" borderId="23" applyNumberFormat="1" applyFont="1" applyFill="1" applyBorder="1" applyAlignment="1" applyProtection="0">
      <alignment horizontal="right"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0" fontId="0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49" fontId="3" fillId="2" borderId="38" applyNumberFormat="1" applyFont="1" applyFill="1" applyBorder="1" applyAlignment="1" applyProtection="0">
      <alignment horizontal="left" vertical="bottom"/>
    </xf>
    <xf numFmtId="49" fontId="5" fillId="2" borderId="38" applyNumberFormat="1" applyFont="1" applyFill="1" applyBorder="1" applyAlignment="1" applyProtection="0">
      <alignment horizontal="left" vertical="bottom"/>
    </xf>
    <xf numFmtId="49" fontId="6" fillId="2" borderId="38" applyNumberFormat="1" applyFont="1" applyFill="1" applyBorder="1" applyAlignment="1" applyProtection="0">
      <alignment horizontal="left" vertical="center" wrapText="1"/>
    </xf>
    <xf numFmtId="49" fontId="7" fillId="2" borderId="38" applyNumberFormat="1" applyFont="1" applyFill="1" applyBorder="1" applyAlignment="1" applyProtection="0">
      <alignment horizontal="left" vertical="bottom"/>
    </xf>
    <xf numFmtId="49" fontId="7" fillId="2" borderId="39" applyNumberFormat="1" applyFont="1" applyFill="1" applyBorder="1" applyAlignment="1" applyProtection="0">
      <alignment horizontal="left" vertical="bottom"/>
    </xf>
    <xf numFmtId="49" fontId="7" fillId="2" borderId="39" applyNumberFormat="1" applyFont="1" applyFill="1" applyBorder="1" applyAlignment="1" applyProtection="0">
      <alignment horizontal="left" vertical="center" wrapText="1"/>
    </xf>
    <xf numFmtId="49" fontId="15" fillId="5" borderId="38" applyNumberFormat="1" applyFont="1" applyFill="1" applyBorder="1" applyAlignment="1" applyProtection="0">
      <alignment horizontal="left" vertical="center"/>
    </xf>
    <xf numFmtId="0" fontId="0" fillId="5" borderId="38" applyNumberFormat="0" applyFont="1" applyFill="1" applyBorder="1" applyAlignment="1" applyProtection="0">
      <alignment vertical="center"/>
    </xf>
    <xf numFmtId="49" fontId="15" fillId="5" borderId="39" applyNumberFormat="1" applyFont="1" applyFill="1" applyBorder="1" applyAlignment="1" applyProtection="0">
      <alignment horizontal="right" vertical="center"/>
    </xf>
    <xf numFmtId="0" fontId="0" fillId="5" borderId="40" applyNumberFormat="0" applyFont="1" applyFill="1" applyBorder="1" applyAlignment="1" applyProtection="0">
      <alignment vertical="center"/>
    </xf>
    <xf numFmtId="49" fontId="16" fillId="2" borderId="38" applyNumberFormat="1" applyFont="1" applyFill="1" applyBorder="1" applyAlignment="1" applyProtection="0">
      <alignment horizontal="left" vertical="bottom"/>
    </xf>
    <xf numFmtId="4" fontId="9" fillId="2" borderId="39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bottom"/>
    </xf>
    <xf numFmtId="49" fontId="17" fillId="2" borderId="38" applyNumberFormat="1" applyFont="1" applyFill="1" applyBorder="1" applyAlignment="1" applyProtection="0">
      <alignment horizontal="left" vertical="bottom"/>
    </xf>
    <xf numFmtId="4" fontId="0" fillId="2" borderId="39" applyNumberFormat="1" applyFont="1" applyFill="1" applyBorder="1" applyAlignment="1" applyProtection="0">
      <alignment vertical="bottom"/>
    </xf>
    <xf numFmtId="49" fontId="18" fillId="2" borderId="38" applyNumberFormat="1" applyFont="1" applyFill="1" applyBorder="1" applyAlignment="1" applyProtection="0">
      <alignment horizontal="left" vertical="bottom"/>
    </xf>
    <xf numFmtId="49" fontId="3" fillId="2" borderId="6" applyNumberFormat="1" applyFont="1" applyFill="1" applyBorder="1" applyAlignment="1" applyProtection="0">
      <alignment horizontal="left" vertical="bottom"/>
    </xf>
    <xf numFmtId="49" fontId="7" fillId="2" borderId="14" applyNumberFormat="1" applyFont="1" applyFill="1" applyBorder="1" applyAlignment="1" applyProtection="0">
      <alignment horizontal="left" vertical="center" wrapText="1"/>
    </xf>
    <xf numFmtId="0" fontId="0" fillId="2" borderId="41" applyNumberFormat="0" applyFont="1" applyFill="1" applyBorder="1" applyAlignment="1" applyProtection="0">
      <alignment vertical="bottom"/>
    </xf>
    <xf numFmtId="49" fontId="15" fillId="5" borderId="42" applyNumberFormat="1" applyFont="1" applyFill="1" applyBorder="1" applyAlignment="1" applyProtection="0">
      <alignment horizontal="center" vertical="center" wrapText="1"/>
    </xf>
    <xf numFmtId="49" fontId="15" fillId="5" borderId="43" applyNumberFormat="1" applyFont="1" applyFill="1" applyBorder="1" applyAlignment="1" applyProtection="0">
      <alignment horizontal="center" vertical="center" wrapText="1"/>
    </xf>
    <xf numFmtId="49" fontId="15" fillId="5" borderId="44" applyNumberFormat="1" applyFont="1" applyFill="1" applyBorder="1" applyAlignment="1" applyProtection="0">
      <alignment horizontal="center" vertical="center" wrapText="1"/>
    </xf>
    <xf numFmtId="49" fontId="15" fillId="5" borderId="15" applyNumberFormat="1" applyFont="1" applyFill="1" applyBorder="1" applyAlignment="1" applyProtection="0">
      <alignment horizontal="center" vertical="center" wrapText="1"/>
    </xf>
    <xf numFmtId="0" fontId="19" fillId="2" borderId="42" applyNumberFormat="0" applyFont="1" applyFill="1" applyBorder="1" applyAlignment="1" applyProtection="0">
      <alignment horizontal="center" vertical="bottom"/>
    </xf>
    <xf numFmtId="49" fontId="19" fillId="2" borderId="43" applyNumberFormat="1" applyFont="1" applyFill="1" applyBorder="1" applyAlignment="1" applyProtection="0">
      <alignment horizontal="center" vertical="bottom"/>
    </xf>
    <xf numFmtId="49" fontId="19" fillId="2" borderId="45" applyNumberFormat="1" applyFont="1" applyFill="1" applyBorder="1" applyAlignment="1" applyProtection="0">
      <alignment horizontal="center" vertical="bottom"/>
    </xf>
    <xf numFmtId="0" fontId="0" fillId="2" borderId="46" applyNumberFormat="0" applyFont="1" applyFill="1" applyBorder="1" applyAlignment="1" applyProtection="0">
      <alignment vertical="bottom"/>
    </xf>
    <xf numFmtId="49" fontId="9" fillId="2" borderId="19" applyNumberFormat="1" applyFont="1" applyFill="1" applyBorder="1" applyAlignment="1" applyProtection="0">
      <alignment horizontal="left" vertical="bottom"/>
    </xf>
    <xf numFmtId="4" fontId="9" fillId="2" borderId="20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60" fontId="20" fillId="2" borderId="19" applyNumberFormat="1" applyFont="1" applyFill="1" applyBorder="1" applyAlignment="1" applyProtection="0">
      <alignment vertical="bottom"/>
    </xf>
    <xf numFmtId="60" fontId="20" fillId="2" borderId="48" applyNumberFormat="1" applyFont="1" applyFill="1" applyBorder="1" applyAlignment="1" applyProtection="0">
      <alignment vertical="bottom"/>
    </xf>
    <xf numFmtId="4" fontId="21" fillId="2" borderId="6" applyNumberFormat="1" applyFont="1" applyFill="1" applyBorder="1" applyAlignment="1" applyProtection="0">
      <alignment vertical="bottom"/>
    </xf>
    <xf numFmtId="49" fontId="22" fillId="2" borderId="6" applyNumberFormat="1" applyFont="1" applyFill="1" applyBorder="1" applyAlignment="1" applyProtection="0">
      <alignment horizontal="left" vertical="bottom"/>
    </xf>
    <xf numFmtId="49" fontId="17" fillId="2" borderId="6" applyNumberFormat="1" applyFont="1" applyFill="1" applyBorder="1" applyAlignment="1" applyProtection="0">
      <alignment horizontal="left" vertical="bottom"/>
    </xf>
    <xf numFmtId="4" fontId="17" fillId="2" borderId="14" applyNumberFormat="1" applyFont="1" applyFill="1" applyBorder="1" applyAlignment="1" applyProtection="0">
      <alignment vertical="bottom"/>
    </xf>
    <xf numFmtId="60" fontId="0" fillId="2" borderId="6" applyNumberFormat="1" applyFont="1" applyFill="1" applyBorder="1" applyAlignment="1" applyProtection="0">
      <alignment vertical="bottom"/>
    </xf>
    <xf numFmtId="60" fontId="0" fillId="2" borderId="49" applyNumberFormat="1" applyFont="1" applyFill="1" applyBorder="1" applyAlignment="1" applyProtection="0">
      <alignment vertical="bottom"/>
    </xf>
    <xf numFmtId="49" fontId="22" fillId="2" borderId="6" applyNumberFormat="1" applyFont="1" applyFill="1" applyBorder="1" applyAlignment="1" applyProtection="0">
      <alignment horizontal="center" vertical="bottom"/>
    </xf>
    <xf numFmtId="4" fontId="0" fillId="2" borderId="6" applyNumberFormat="1" applyFont="1" applyFill="1" applyBorder="1" applyAlignment="1" applyProtection="0">
      <alignment vertical="center"/>
    </xf>
    <xf numFmtId="49" fontId="22" fillId="2" borderId="16" applyNumberFormat="1" applyFont="1" applyFill="1" applyBorder="1" applyAlignment="1" applyProtection="0">
      <alignment horizontal="left" vertical="bottom"/>
    </xf>
    <xf numFmtId="49" fontId="18" fillId="2" borderId="16" applyNumberFormat="1" applyFont="1" applyFill="1" applyBorder="1" applyAlignment="1" applyProtection="0">
      <alignment horizontal="left" vertical="bottom"/>
    </xf>
    <xf numFmtId="4" fontId="18" fillId="2" borderId="17" applyNumberFormat="1" applyFont="1" applyFill="1" applyBorder="1" applyAlignment="1" applyProtection="0">
      <alignment vertical="bottom"/>
    </xf>
    <xf numFmtId="49" fontId="15" fillId="2" borderId="50" applyNumberFormat="1" applyFont="1" applyFill="1" applyBorder="1" applyAlignment="1" applyProtection="0">
      <alignment horizontal="center" vertical="bottom"/>
    </xf>
    <xf numFmtId="49" fontId="15" fillId="2" borderId="50" applyNumberFormat="1" applyFont="1" applyFill="1" applyBorder="1" applyAlignment="1" applyProtection="0">
      <alignment horizontal="left" vertical="center" wrapText="1"/>
    </xf>
    <xf numFmtId="49" fontId="15" fillId="2" borderId="50" applyNumberFormat="1" applyFont="1" applyFill="1" applyBorder="1" applyAlignment="1" applyProtection="0">
      <alignment horizontal="center" vertical="center" wrapText="1"/>
    </xf>
    <xf numFmtId="61" fontId="15" fillId="2" borderId="50" applyNumberFormat="1" applyFont="1" applyFill="1" applyBorder="1" applyAlignment="1" applyProtection="0">
      <alignment vertical="bottom"/>
    </xf>
    <xf numFmtId="4" fontId="15" fillId="4" borderId="50" applyNumberFormat="1" applyFont="1" applyFill="1" applyBorder="1" applyAlignment="1" applyProtection="0">
      <alignment vertical="center"/>
    </xf>
    <xf numFmtId="4" fontId="15" fillId="2" borderId="51" applyNumberFormat="1" applyFont="1" applyFill="1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bottom"/>
    </xf>
    <xf numFmtId="0" fontId="19" fillId="4" borderId="46" applyNumberFormat="0" applyFont="1" applyFill="1" applyBorder="1" applyAlignment="1" applyProtection="0">
      <alignment horizontal="left" vertical="center"/>
    </xf>
    <xf numFmtId="49" fontId="19" fillId="2" borderId="6" applyNumberFormat="1" applyFont="1" applyFill="1" applyBorder="1" applyAlignment="1" applyProtection="0">
      <alignment horizontal="center" vertical="bottom"/>
    </xf>
    <xf numFmtId="60" fontId="19" fillId="2" borderId="6" applyNumberFormat="1" applyFont="1" applyFill="1" applyBorder="1" applyAlignment="1" applyProtection="0">
      <alignment vertical="bottom"/>
    </xf>
    <xf numFmtId="60" fontId="19" fillId="2" borderId="49" applyNumberFormat="1" applyFont="1" applyFill="1" applyBorder="1" applyAlignment="1" applyProtection="0">
      <alignment vertical="bottom"/>
    </xf>
    <xf numFmtId="49" fontId="15" fillId="2" borderId="6" applyNumberFormat="1" applyFont="1" applyFill="1" applyBorder="1" applyAlignment="1" applyProtection="0">
      <alignment horizontal="left" vertical="bottom"/>
    </xf>
    <xf numFmtId="4" fontId="0" fillId="2" borderId="6" applyNumberFormat="1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49" fontId="22" fillId="2" borderId="43" applyNumberFormat="1" applyFont="1" applyFill="1" applyBorder="1" applyAlignment="1" applyProtection="0">
      <alignment horizontal="left" vertical="bottom"/>
    </xf>
    <xf numFmtId="49" fontId="18" fillId="2" borderId="43" applyNumberFormat="1" applyFont="1" applyFill="1" applyBorder="1" applyAlignment="1" applyProtection="0">
      <alignment horizontal="left" vertical="bottom"/>
    </xf>
    <xf numFmtId="4" fontId="18" fillId="2" borderId="44" applyNumberFormat="1" applyFont="1" applyFill="1" applyBorder="1" applyAlignment="1" applyProtection="0">
      <alignment vertical="bottom"/>
    </xf>
    <xf numFmtId="49" fontId="22" fillId="2" borderId="19" applyNumberFormat="1" applyFont="1" applyFill="1" applyBorder="1" applyAlignment="1" applyProtection="0">
      <alignment horizontal="left" vertical="bottom"/>
    </xf>
    <xf numFmtId="49" fontId="17" fillId="2" borderId="19" applyNumberFormat="1" applyFont="1" applyFill="1" applyBorder="1" applyAlignment="1" applyProtection="0">
      <alignment horizontal="left" vertical="bottom"/>
    </xf>
    <xf numFmtId="4" fontId="17" fillId="2" borderId="20" applyNumberFormat="1" applyFont="1" applyFill="1" applyBorder="1" applyAlignment="1" applyProtection="0">
      <alignment vertical="bottom"/>
    </xf>
    <xf numFmtId="49" fontId="23" fillId="2" borderId="50" applyNumberFormat="1" applyFont="1" applyFill="1" applyBorder="1" applyAlignment="1" applyProtection="0">
      <alignment horizontal="center" vertical="bottom"/>
    </xf>
    <xf numFmtId="49" fontId="23" fillId="2" borderId="50" applyNumberFormat="1" applyFont="1" applyFill="1" applyBorder="1" applyAlignment="1" applyProtection="0">
      <alignment horizontal="left" vertical="center" wrapText="1"/>
    </xf>
    <xf numFmtId="49" fontId="23" fillId="2" borderId="50" applyNumberFormat="1" applyFont="1" applyFill="1" applyBorder="1" applyAlignment="1" applyProtection="0">
      <alignment horizontal="center" vertical="center" wrapText="1"/>
    </xf>
    <xf numFmtId="61" fontId="23" fillId="2" borderId="50" applyNumberFormat="1" applyFont="1" applyFill="1" applyBorder="1" applyAlignment="1" applyProtection="0">
      <alignment vertical="bottom"/>
    </xf>
    <xf numFmtId="4" fontId="23" fillId="4" borderId="50" applyNumberFormat="1" applyFont="1" applyFill="1" applyBorder="1" applyAlignment="1" applyProtection="0">
      <alignment vertical="center"/>
    </xf>
    <xf numFmtId="4" fontId="23" fillId="2" borderId="51" applyNumberFormat="1" applyFont="1" applyFill="1" applyBorder="1" applyAlignment="1" applyProtection="0">
      <alignment vertical="bottom"/>
    </xf>
    <xf numFmtId="0" fontId="24" fillId="2" borderId="52" applyNumberFormat="0" applyFont="1" applyFill="1" applyBorder="1" applyAlignment="1" applyProtection="0">
      <alignment vertical="bottom"/>
    </xf>
    <xf numFmtId="0" fontId="24" fillId="2" borderId="41" applyNumberFormat="0" applyFont="1" applyFill="1" applyBorder="1" applyAlignment="1" applyProtection="0">
      <alignment vertical="bottom"/>
    </xf>
    <xf numFmtId="0" fontId="23" fillId="4" borderId="46" applyNumberFormat="0" applyFont="1" applyFill="1" applyBorder="1" applyAlignment="1" applyProtection="0">
      <alignment horizontal="left" vertical="center"/>
    </xf>
    <xf numFmtId="49" fontId="23" fillId="2" borderId="6" applyNumberFormat="1" applyFont="1" applyFill="1" applyBorder="1" applyAlignment="1" applyProtection="0">
      <alignment horizontal="center" vertical="bottom"/>
    </xf>
    <xf numFmtId="61" fontId="15" fillId="4" borderId="50" applyNumberFormat="1" applyFont="1" applyFill="1" applyBorder="1" applyAlignment="1" applyProtection="0">
      <alignment vertical="center"/>
    </xf>
    <xf numFmtId="0" fontId="15" fillId="2" borderId="50" applyNumberFormat="0" applyFont="1" applyFill="1" applyBorder="1" applyAlignment="1" applyProtection="0">
      <alignment horizontal="left" vertical="center" wrapText="1"/>
    </xf>
    <xf numFmtId="0" fontId="23" fillId="2" borderId="50" applyNumberFormat="0" applyFont="1" applyFill="1" applyBorder="1" applyAlignment="1" applyProtection="0">
      <alignment horizontal="left" vertical="center" wrapText="1"/>
    </xf>
    <xf numFmtId="0" fontId="19" fillId="4" borderId="53" applyNumberFormat="0" applyFont="1" applyFill="1" applyBorder="1" applyAlignment="1" applyProtection="0">
      <alignment horizontal="left" vertical="center"/>
    </xf>
    <xf numFmtId="49" fontId="19" fillId="2" borderId="16" applyNumberFormat="1" applyFont="1" applyFill="1" applyBorder="1" applyAlignment="1" applyProtection="0">
      <alignment horizontal="center" vertical="bottom"/>
    </xf>
    <xf numFmtId="60" fontId="19" fillId="2" borderId="16" applyNumberFormat="1" applyFont="1" applyFill="1" applyBorder="1" applyAlignment="1" applyProtection="0">
      <alignment vertical="bottom"/>
    </xf>
    <xf numFmtId="60" fontId="19" fillId="2" borderId="54" applyNumberFormat="1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0" fontId="0" fillId="2" borderId="58" applyNumberFormat="0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borderId="61" applyNumberFormat="0" applyFont="1" applyFill="0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66ff"/>
      <rgbColor rgb="ffc0c0c0"/>
      <rgbColor rgb="ff969696"/>
      <rgbColor rgb="ffffffcc"/>
      <rgbColor rgb="ff960000"/>
      <rgbColor rgb="ffd2d2d2"/>
      <rgbColor rgb="ff464646"/>
      <rgbColor rgb="ff800000"/>
      <rgbColor rgb="ff003366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199"/>
  <sheetViews>
    <sheetView workbookViewId="0" showGridLines="0" defaultGridColor="1"/>
  </sheetViews>
  <sheetFormatPr defaultColWidth="8" defaultRowHeight="12.75" customHeight="1" outlineLevelRow="0" outlineLevelCol="0"/>
  <cols>
    <col min="1" max="1" width="8.25" style="1" customWidth="1"/>
    <col min="2" max="2" width="2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hidden="1" width="8" style="1" customWidth="1"/>
    <col min="12" max="12" width="9.25" style="1" customWidth="1"/>
    <col min="13" max="13" width="10.75" style="1" customWidth="1"/>
    <col min="14" max="14" width="9.25" style="1" customWidth="1"/>
    <col min="15" max="20" width="14.25" style="1" customWidth="1"/>
    <col min="21" max="21" width="16.25" style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32" max="43" width="8" style="1" customWidth="1"/>
    <col min="44" max="65" hidden="1" width="8" style="1" customWidth="1"/>
    <col min="66" max="66" width="8" style="1" customWidth="1"/>
    <col min="67" max="16384" width="8" style="1" customWidth="1"/>
  </cols>
  <sheetData>
    <row r="1" ht="1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5"/>
    </row>
    <row r="2" ht="36.9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t="s" s="8">
        <v>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9"/>
      <c r="AS2" s="9"/>
      <c r="AT2" t="s" s="11">
        <v>1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2"/>
    </row>
    <row r="3" ht="8" customHeight="1">
      <c r="A3" s="13"/>
      <c r="B3" s="14"/>
      <c r="C3" s="15"/>
      <c r="D3" s="15"/>
      <c r="E3" s="15"/>
      <c r="F3" s="15"/>
      <c r="G3" s="15"/>
      <c r="H3" s="15"/>
      <c r="I3" s="15"/>
      <c r="J3" s="16"/>
      <c r="K3" s="17"/>
      <c r="L3" s="1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9"/>
      <c r="AS3" s="9"/>
      <c r="AT3" t="s" s="11">
        <v>2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2"/>
    </row>
    <row r="4" ht="24.95" customHeight="1">
      <c r="A4" s="13"/>
      <c r="B4" s="18"/>
      <c r="C4" s="9"/>
      <c r="D4" t="s" s="19">
        <v>3</v>
      </c>
      <c r="E4" s="9"/>
      <c r="F4" s="9"/>
      <c r="G4" s="9"/>
      <c r="H4" s="9"/>
      <c r="I4" s="9"/>
      <c r="J4" s="20"/>
      <c r="K4" s="21"/>
      <c r="L4" s="18"/>
      <c r="M4" t="s" s="22">
        <v>4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9"/>
      <c r="AS4" s="9"/>
      <c r="AT4" t="s" s="11">
        <v>5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2"/>
    </row>
    <row r="5" ht="8" customHeight="1">
      <c r="A5" s="13"/>
      <c r="B5" s="18"/>
      <c r="C5" s="9"/>
      <c r="D5" s="9"/>
      <c r="E5" s="9"/>
      <c r="F5" s="9"/>
      <c r="G5" s="9"/>
      <c r="H5" s="9"/>
      <c r="I5" s="9"/>
      <c r="J5" s="20"/>
      <c r="K5" s="21"/>
      <c r="L5" s="1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2"/>
    </row>
    <row r="6" ht="12" customHeight="1">
      <c r="A6" s="13"/>
      <c r="B6" s="18"/>
      <c r="C6" s="9"/>
      <c r="D6" t="s" s="23">
        <v>6</v>
      </c>
      <c r="E6" s="9"/>
      <c r="F6" s="9"/>
      <c r="G6" s="9"/>
      <c r="H6" s="9"/>
      <c r="I6" s="9"/>
      <c r="J6" s="20"/>
      <c r="K6" s="21"/>
      <c r="L6" s="1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2"/>
    </row>
    <row r="7" ht="16.5" customHeight="1">
      <c r="A7" s="13"/>
      <c r="B7" s="18"/>
      <c r="C7" s="9"/>
      <c r="D7" s="9"/>
      <c r="E7" t="s" s="24">
        <v>7</v>
      </c>
      <c r="F7" s="9"/>
      <c r="G7" s="9"/>
      <c r="H7" s="9"/>
      <c r="I7" s="9"/>
      <c r="J7" s="20"/>
      <c r="K7" s="21"/>
      <c r="L7" s="1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2"/>
    </row>
    <row r="8" ht="13" customHeight="1">
      <c r="A8" s="13"/>
      <c r="B8" s="18"/>
      <c r="C8" s="9"/>
      <c r="D8" s="9"/>
      <c r="E8" s="9"/>
      <c r="F8" s="9"/>
      <c r="G8" s="9"/>
      <c r="H8" s="9"/>
      <c r="I8" s="9"/>
      <c r="J8" s="20"/>
      <c r="K8" s="21"/>
      <c r="L8" s="1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2"/>
    </row>
    <row r="9" ht="12" customHeight="1">
      <c r="A9" s="13"/>
      <c r="B9" s="18"/>
      <c r="C9" s="9"/>
      <c r="D9" t="s" s="23">
        <v>8</v>
      </c>
      <c r="E9" s="9"/>
      <c r="F9" s="25"/>
      <c r="G9" s="9"/>
      <c r="H9" s="9"/>
      <c r="I9" t="s" s="23">
        <v>9</v>
      </c>
      <c r="J9" s="26"/>
      <c r="K9" s="21"/>
      <c r="L9" s="1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2"/>
    </row>
    <row r="10" ht="12" customHeight="1">
      <c r="A10" s="13"/>
      <c r="B10" s="18"/>
      <c r="C10" s="9"/>
      <c r="D10" t="s" s="23">
        <v>10</v>
      </c>
      <c r="E10" s="9"/>
      <c r="F10" t="s" s="27">
        <v>11</v>
      </c>
      <c r="G10" s="9"/>
      <c r="H10" s="9"/>
      <c r="I10" t="s" s="23">
        <v>12</v>
      </c>
      <c r="J10" t="s" s="28">
        <v>13</v>
      </c>
      <c r="K10" s="21"/>
      <c r="L10" s="18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2"/>
    </row>
    <row r="11" ht="10.8" customHeight="1">
      <c r="A11" s="13"/>
      <c r="B11" s="18"/>
      <c r="C11" s="9"/>
      <c r="D11" s="9"/>
      <c r="E11" s="9"/>
      <c r="F11" s="9"/>
      <c r="G11" s="9"/>
      <c r="H11" s="9"/>
      <c r="I11" s="9"/>
      <c r="J11" s="20"/>
      <c r="K11" s="21"/>
      <c r="L11" s="18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2"/>
    </row>
    <row r="12" ht="12" customHeight="1">
      <c r="A12" s="13"/>
      <c r="B12" s="18"/>
      <c r="C12" s="9"/>
      <c r="D12" t="s" s="23">
        <v>14</v>
      </c>
      <c r="E12" s="9"/>
      <c r="F12" s="9"/>
      <c r="G12" s="9"/>
      <c r="H12" s="9"/>
      <c r="I12" t="s" s="23">
        <v>15</v>
      </c>
      <c r="J12" s="26"/>
      <c r="K12" s="21"/>
      <c r="L12" s="1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2"/>
    </row>
    <row r="13" ht="18" customHeight="1">
      <c r="A13" s="13"/>
      <c r="B13" s="18"/>
      <c r="C13" s="9"/>
      <c r="D13" s="9"/>
      <c r="E13" t="s" s="27">
        <v>16</v>
      </c>
      <c r="F13" s="9"/>
      <c r="G13" s="9"/>
      <c r="H13" s="9"/>
      <c r="I13" t="s" s="23">
        <v>17</v>
      </c>
      <c r="J13" s="26"/>
      <c r="K13" s="21"/>
      <c r="L13" s="18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2"/>
    </row>
    <row r="14" ht="8" customHeight="1">
      <c r="A14" s="13"/>
      <c r="B14" s="18"/>
      <c r="C14" s="9"/>
      <c r="D14" s="9"/>
      <c r="E14" s="9"/>
      <c r="F14" s="9"/>
      <c r="G14" s="9"/>
      <c r="H14" s="9"/>
      <c r="I14" s="9"/>
      <c r="J14" s="20"/>
      <c r="K14" s="21"/>
      <c r="L14" s="18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2"/>
    </row>
    <row r="15" ht="12" customHeight="1">
      <c r="A15" s="13"/>
      <c r="B15" s="18"/>
      <c r="C15" s="9"/>
      <c r="D15" t="s" s="23">
        <v>18</v>
      </c>
      <c r="E15" s="9"/>
      <c r="F15" s="9"/>
      <c r="G15" s="9"/>
      <c r="H15" s="9"/>
      <c r="I15" t="s" s="23">
        <v>15</v>
      </c>
      <c r="J15" t="s" s="29">
        <v>19</v>
      </c>
      <c r="K15" s="21"/>
      <c r="L15" s="1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2"/>
    </row>
    <row r="16" ht="18" customHeight="1">
      <c r="A16" s="13"/>
      <c r="B16" s="18"/>
      <c r="C16" s="9"/>
      <c r="D16" s="9"/>
      <c r="E16" t="s" s="30">
        <v>19</v>
      </c>
      <c r="F16" s="25"/>
      <c r="G16" s="25"/>
      <c r="H16" s="25"/>
      <c r="I16" t="s" s="23">
        <v>17</v>
      </c>
      <c r="J16" t="s" s="29">
        <v>19</v>
      </c>
      <c r="K16" s="21"/>
      <c r="L16" s="18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2"/>
    </row>
    <row r="17" ht="8" customHeight="1">
      <c r="A17" s="13"/>
      <c r="B17" s="18"/>
      <c r="C17" s="9"/>
      <c r="D17" s="9"/>
      <c r="E17" s="9"/>
      <c r="F17" s="9"/>
      <c r="G17" s="9"/>
      <c r="H17" s="9"/>
      <c r="I17" s="9"/>
      <c r="J17" s="20"/>
      <c r="K17" s="21"/>
      <c r="L17" s="1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2"/>
    </row>
    <row r="18" ht="12" customHeight="1">
      <c r="A18" s="13"/>
      <c r="B18" s="18"/>
      <c r="C18" s="9"/>
      <c r="D18" t="s" s="23">
        <v>20</v>
      </c>
      <c r="E18" s="9"/>
      <c r="F18" s="9"/>
      <c r="G18" s="9"/>
      <c r="H18" s="9"/>
      <c r="I18" t="s" s="23">
        <v>15</v>
      </c>
      <c r="J18" s="26"/>
      <c r="K18" s="21"/>
      <c r="L18" s="18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2"/>
    </row>
    <row r="19" ht="18" customHeight="1">
      <c r="A19" s="13"/>
      <c r="B19" s="18"/>
      <c r="C19" s="9"/>
      <c r="D19" s="9"/>
      <c r="E19" t="s" s="27">
        <v>21</v>
      </c>
      <c r="F19" s="9"/>
      <c r="G19" s="9"/>
      <c r="H19" s="9"/>
      <c r="I19" t="s" s="23">
        <v>17</v>
      </c>
      <c r="J19" s="26"/>
      <c r="K19" s="21"/>
      <c r="L19" s="1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2"/>
    </row>
    <row r="20" ht="8" customHeight="1">
      <c r="A20" s="13"/>
      <c r="B20" s="18"/>
      <c r="C20" s="9"/>
      <c r="D20" s="9"/>
      <c r="E20" s="9"/>
      <c r="F20" s="9"/>
      <c r="G20" s="9"/>
      <c r="H20" s="9"/>
      <c r="I20" s="9"/>
      <c r="J20" s="20"/>
      <c r="K20" s="21"/>
      <c r="L20" s="18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2"/>
    </row>
    <row r="21" ht="12" customHeight="1">
      <c r="A21" s="13"/>
      <c r="B21" s="18"/>
      <c r="C21" s="9"/>
      <c r="D21" t="s" s="23">
        <v>22</v>
      </c>
      <c r="E21" s="9"/>
      <c r="F21" s="9"/>
      <c r="G21" s="9"/>
      <c r="H21" s="9"/>
      <c r="I21" t="s" s="23">
        <v>15</v>
      </c>
      <c r="J21" s="26"/>
      <c r="K21" s="21"/>
      <c r="L21" s="1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2"/>
    </row>
    <row r="22" ht="18" customHeight="1">
      <c r="A22" s="13"/>
      <c r="B22" s="18"/>
      <c r="C22" s="9"/>
      <c r="D22" s="9"/>
      <c r="E22" t="s" s="27">
        <v>23</v>
      </c>
      <c r="F22" s="9"/>
      <c r="G22" s="9"/>
      <c r="H22" s="9"/>
      <c r="I22" t="s" s="23">
        <v>17</v>
      </c>
      <c r="J22" s="26"/>
      <c r="K22" s="21"/>
      <c r="L22" s="1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2"/>
    </row>
    <row r="23" ht="8" customHeight="1">
      <c r="A23" s="13"/>
      <c r="B23" s="18"/>
      <c r="C23" s="9"/>
      <c r="D23" s="9"/>
      <c r="E23" s="9"/>
      <c r="F23" s="9"/>
      <c r="G23" s="9"/>
      <c r="H23" s="9"/>
      <c r="I23" s="9"/>
      <c r="J23" s="20"/>
      <c r="K23" s="21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2"/>
    </row>
    <row r="24" ht="12" customHeight="1">
      <c r="A24" s="13"/>
      <c r="B24" s="18"/>
      <c r="C24" s="9"/>
      <c r="D24" t="s" s="23">
        <v>24</v>
      </c>
      <c r="E24" s="9"/>
      <c r="F24" s="9"/>
      <c r="G24" s="9"/>
      <c r="H24" s="9"/>
      <c r="I24" s="9"/>
      <c r="J24" s="20"/>
      <c r="K24" s="21"/>
      <c r="L24" s="1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2"/>
    </row>
    <row r="25" ht="16.5" customHeight="1">
      <c r="A25" s="13"/>
      <c r="B25" s="18"/>
      <c r="C25" s="9"/>
      <c r="D25" s="9"/>
      <c r="E25" s="25"/>
      <c r="F25" s="25"/>
      <c r="G25" s="25"/>
      <c r="H25" s="25"/>
      <c r="I25" s="9"/>
      <c r="J25" s="20"/>
      <c r="K25" s="21"/>
      <c r="L25" s="1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2"/>
    </row>
    <row r="26" ht="8" customHeight="1">
      <c r="A26" s="13"/>
      <c r="B26" s="18"/>
      <c r="C26" s="9"/>
      <c r="D26" s="31"/>
      <c r="E26" s="31"/>
      <c r="F26" s="31"/>
      <c r="G26" s="31"/>
      <c r="H26" s="31"/>
      <c r="I26" s="31"/>
      <c r="J26" s="32"/>
      <c r="K26" s="33"/>
      <c r="L26" s="18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2"/>
    </row>
    <row r="27" ht="8" customHeight="1">
      <c r="A27" s="13"/>
      <c r="B27" s="18"/>
      <c r="C27" s="9"/>
      <c r="D27" s="34"/>
      <c r="E27" s="34"/>
      <c r="F27" s="34"/>
      <c r="G27" s="34"/>
      <c r="H27" s="34"/>
      <c r="I27" s="34"/>
      <c r="J27" s="35"/>
      <c r="K27" s="36"/>
      <c r="L27" s="18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2"/>
    </row>
    <row r="28" ht="25.4" customHeight="1">
      <c r="A28" s="13"/>
      <c r="B28" s="18"/>
      <c r="C28" s="9"/>
      <c r="D28" t="s" s="37">
        <v>25</v>
      </c>
      <c r="E28" s="31"/>
      <c r="F28" s="31"/>
      <c r="G28" s="31"/>
      <c r="H28" s="31"/>
      <c r="I28" s="31"/>
      <c r="J28" s="38">
        <f>ROUND(J125,2)</f>
        <v>0</v>
      </c>
      <c r="K28" s="33"/>
      <c r="L28" s="18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2"/>
    </row>
    <row r="29" ht="8" customHeight="1">
      <c r="A29" s="13"/>
      <c r="B29" s="18"/>
      <c r="C29" s="9"/>
      <c r="D29" s="34"/>
      <c r="E29" s="34"/>
      <c r="F29" s="34"/>
      <c r="G29" s="34"/>
      <c r="H29" s="34"/>
      <c r="I29" s="34"/>
      <c r="J29" s="35"/>
      <c r="K29" s="36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0"/>
      <c r="AS29" s="40"/>
      <c r="AT29" s="40"/>
      <c r="AU29" s="40"/>
      <c r="AV29" s="40"/>
      <c r="AW29" s="40"/>
      <c r="AX29" s="40"/>
      <c r="AY29" s="40"/>
      <c r="AZ29" s="40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2"/>
    </row>
    <row r="30" ht="14.4" customHeight="1">
      <c r="A30" s="13"/>
      <c r="B30" s="18"/>
      <c r="C30" s="9"/>
      <c r="D30" s="9"/>
      <c r="E30" s="9"/>
      <c r="F30" t="s" s="42">
        <v>26</v>
      </c>
      <c r="G30" s="9"/>
      <c r="H30" s="9"/>
      <c r="I30" t="s" s="42">
        <v>27</v>
      </c>
      <c r="J30" t="s" s="43">
        <v>28</v>
      </c>
      <c r="K30" s="21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0"/>
      <c r="AS30" s="40"/>
      <c r="AT30" s="40"/>
      <c r="AU30" s="40"/>
      <c r="AV30" s="40"/>
      <c r="AW30" s="40"/>
      <c r="AX30" s="40"/>
      <c r="AY30" s="40"/>
      <c r="AZ30" s="40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2"/>
    </row>
    <row r="31" ht="14.4" customHeight="1">
      <c r="A31" s="13"/>
      <c r="B31" s="18"/>
      <c r="C31" s="9"/>
      <c r="D31" t="s" s="44">
        <v>29</v>
      </c>
      <c r="E31" t="s" s="45">
        <v>30</v>
      </c>
      <c r="F31" s="46">
        <f>ROUND((SUM(BE125:BE198)),2)</f>
        <v>0</v>
      </c>
      <c r="G31" s="40"/>
      <c r="H31" s="40"/>
      <c r="I31" s="47">
        <v>0.2</v>
      </c>
      <c r="J31" s="48">
        <f>ROUND(((SUM(BE125:BE198))*I31),2)</f>
        <v>0</v>
      </c>
      <c r="K31" s="21"/>
      <c r="L31" s="18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2"/>
    </row>
    <row r="32" ht="14.4" customHeight="1">
      <c r="A32" s="13"/>
      <c r="B32" s="18"/>
      <c r="C32" s="9"/>
      <c r="D32" s="9"/>
      <c r="E32" t="s" s="45">
        <v>31</v>
      </c>
      <c r="F32" s="46">
        <f>ROUND((SUM(BF125:BF198)),2)</f>
        <v>0</v>
      </c>
      <c r="G32" s="40"/>
      <c r="H32" s="40"/>
      <c r="I32" s="47">
        <v>0.2</v>
      </c>
      <c r="J32" s="48">
        <f>ROUND(((SUM(BF125:BF198))*I32),2)</f>
        <v>0</v>
      </c>
      <c r="K32" s="21"/>
      <c r="L32" s="1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2"/>
    </row>
    <row r="33" ht="14.4" customHeight="1" hidden="1">
      <c r="A33" s="13"/>
      <c r="B33" s="18"/>
      <c r="C33" s="9"/>
      <c r="D33" s="9"/>
      <c r="E33" t="s" s="23">
        <v>32</v>
      </c>
      <c r="F33" s="49">
        <f>ROUND((SUM(BG125:BG198)),2)</f>
        <v>0</v>
      </c>
      <c r="G33" s="9"/>
      <c r="H33" s="9"/>
      <c r="I33" s="50">
        <v>0.2</v>
      </c>
      <c r="J33" s="51">
        <f t="shared" si="6" ref="J33:J35">0</f>
        <v>0</v>
      </c>
      <c r="K33" s="21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0"/>
      <c r="AS33" s="40"/>
      <c r="AT33" s="40"/>
      <c r="AU33" s="40"/>
      <c r="AV33" s="40"/>
      <c r="AW33" s="40"/>
      <c r="AX33" s="40"/>
      <c r="AY33" s="40"/>
      <c r="AZ33" s="40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2"/>
    </row>
    <row r="34" ht="14.4" customHeight="1" hidden="1">
      <c r="A34" s="13"/>
      <c r="B34" s="18"/>
      <c r="C34" s="9"/>
      <c r="D34" s="9"/>
      <c r="E34" t="s" s="23">
        <v>33</v>
      </c>
      <c r="F34" s="49">
        <f>ROUND((SUM(BH125:BH198)),2)</f>
        <v>0</v>
      </c>
      <c r="G34" s="9"/>
      <c r="H34" s="9"/>
      <c r="I34" s="50">
        <v>0.2</v>
      </c>
      <c r="J34" s="51">
        <f t="shared" si="6"/>
        <v>0</v>
      </c>
      <c r="K34" s="21"/>
      <c r="L34" s="18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2"/>
    </row>
    <row r="35" ht="14.4" customHeight="1" hidden="1">
      <c r="A35" s="13"/>
      <c r="B35" s="18"/>
      <c r="C35" s="9"/>
      <c r="D35" s="9"/>
      <c r="E35" t="s" s="45">
        <v>34</v>
      </c>
      <c r="F35" s="46">
        <f>ROUND((SUM(BI125:BI198)),2)</f>
        <v>0</v>
      </c>
      <c r="G35" s="40"/>
      <c r="H35" s="40"/>
      <c r="I35" s="47">
        <v>0</v>
      </c>
      <c r="J35" s="48">
        <f t="shared" si="6"/>
        <v>0</v>
      </c>
      <c r="K35" s="21"/>
      <c r="L35" s="1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2"/>
    </row>
    <row r="36" ht="8" customHeight="1">
      <c r="A36" s="13"/>
      <c r="B36" s="18"/>
      <c r="C36" s="9"/>
      <c r="D36" s="52"/>
      <c r="E36" s="52"/>
      <c r="F36" s="52"/>
      <c r="G36" s="52"/>
      <c r="H36" s="52"/>
      <c r="I36" s="52"/>
      <c r="J36" s="53"/>
      <c r="K36" s="54"/>
      <c r="L36" s="1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2"/>
    </row>
    <row r="37" ht="25.4" customHeight="1">
      <c r="A37" s="13"/>
      <c r="B37" s="18"/>
      <c r="C37" s="55"/>
      <c r="D37" t="s" s="56">
        <v>35</v>
      </c>
      <c r="E37" s="57"/>
      <c r="F37" s="57"/>
      <c r="G37" t="s" s="58">
        <v>36</v>
      </c>
      <c r="H37" t="s" s="59">
        <v>37</v>
      </c>
      <c r="I37" s="57"/>
      <c r="J37" s="60">
        <f>SUM(J28:J35)</f>
        <v>0</v>
      </c>
      <c r="K37" s="61"/>
      <c r="L37" s="1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2"/>
    </row>
    <row r="38" ht="14.4" customHeight="1">
      <c r="A38" s="13"/>
      <c r="B38" s="18"/>
      <c r="C38" s="9"/>
      <c r="D38" s="62"/>
      <c r="E38" s="62"/>
      <c r="F38" s="62"/>
      <c r="G38" s="62"/>
      <c r="H38" s="62"/>
      <c r="I38" s="62"/>
      <c r="J38" s="63"/>
      <c r="K38" s="64"/>
      <c r="L38" s="1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2"/>
    </row>
    <row r="39" ht="14.4" customHeight="1">
      <c r="A39" s="13"/>
      <c r="B39" s="18"/>
      <c r="C39" s="9"/>
      <c r="D39" s="9"/>
      <c r="E39" s="9"/>
      <c r="F39" s="9"/>
      <c r="G39" s="9"/>
      <c r="H39" s="9"/>
      <c r="I39" s="9"/>
      <c r="J39" s="20"/>
      <c r="K39" s="21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2"/>
    </row>
    <row r="40" ht="14.4" customHeight="1">
      <c r="A40" s="13"/>
      <c r="B40" s="18"/>
      <c r="C40" s="9"/>
      <c r="D40" s="9"/>
      <c r="E40" s="9"/>
      <c r="F40" s="9"/>
      <c r="G40" s="9"/>
      <c r="H40" s="9"/>
      <c r="I40" s="9"/>
      <c r="J40" s="20"/>
      <c r="K40" s="21"/>
      <c r="L40" s="1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2"/>
    </row>
    <row r="41" ht="14.4" customHeight="1">
      <c r="A41" s="13"/>
      <c r="B41" s="18"/>
      <c r="C41" s="9"/>
      <c r="D41" s="9"/>
      <c r="E41" s="9"/>
      <c r="F41" s="9"/>
      <c r="G41" s="9"/>
      <c r="H41" s="9"/>
      <c r="I41" s="9"/>
      <c r="J41" s="20"/>
      <c r="K41" s="21"/>
      <c r="L41" s="1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2"/>
    </row>
    <row r="42" ht="14.4" customHeight="1">
      <c r="A42" s="13"/>
      <c r="B42" s="18"/>
      <c r="C42" s="9"/>
      <c r="D42" s="9"/>
      <c r="E42" s="9"/>
      <c r="F42" s="9"/>
      <c r="G42" s="9"/>
      <c r="H42" s="9"/>
      <c r="I42" s="9"/>
      <c r="J42" s="20"/>
      <c r="K42" s="21"/>
      <c r="L42" s="18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2"/>
    </row>
    <row r="43" ht="14.4" customHeight="1">
      <c r="A43" s="13"/>
      <c r="B43" s="18"/>
      <c r="C43" s="9"/>
      <c r="D43" s="9"/>
      <c r="E43" s="9"/>
      <c r="F43" s="9"/>
      <c r="G43" s="9"/>
      <c r="H43" s="9"/>
      <c r="I43" s="9"/>
      <c r="J43" s="20"/>
      <c r="K43" s="21"/>
      <c r="L43" s="18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2"/>
    </row>
    <row r="44" ht="14.4" customHeight="1">
      <c r="A44" s="13"/>
      <c r="B44" s="18"/>
      <c r="C44" s="9"/>
      <c r="D44" s="9"/>
      <c r="E44" s="9"/>
      <c r="F44" s="9"/>
      <c r="G44" s="9"/>
      <c r="H44" s="9"/>
      <c r="I44" s="9"/>
      <c r="J44" s="20"/>
      <c r="K44" s="21"/>
      <c r="L44" s="18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2"/>
    </row>
    <row r="45" ht="14.4" customHeight="1">
      <c r="A45" s="13"/>
      <c r="B45" s="18"/>
      <c r="C45" s="9"/>
      <c r="D45" s="9"/>
      <c r="E45" s="9"/>
      <c r="F45" s="9"/>
      <c r="G45" s="9"/>
      <c r="H45" s="9"/>
      <c r="I45" s="9"/>
      <c r="J45" s="20"/>
      <c r="K45" s="21"/>
      <c r="L45" s="1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2"/>
    </row>
    <row r="46" ht="14.4" customHeight="1">
      <c r="A46" s="13"/>
      <c r="B46" s="18"/>
      <c r="C46" s="9"/>
      <c r="D46" s="9"/>
      <c r="E46" s="9"/>
      <c r="F46" s="9"/>
      <c r="G46" s="9"/>
      <c r="H46" s="9"/>
      <c r="I46" s="9"/>
      <c r="J46" s="20"/>
      <c r="K46" s="21"/>
      <c r="L46" s="18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2"/>
    </row>
    <row r="47" ht="14.4" customHeight="1">
      <c r="A47" s="13"/>
      <c r="B47" s="18"/>
      <c r="C47" s="9"/>
      <c r="D47" s="9"/>
      <c r="E47" s="9"/>
      <c r="F47" s="9"/>
      <c r="G47" s="9"/>
      <c r="H47" s="9"/>
      <c r="I47" s="9"/>
      <c r="J47" s="20"/>
      <c r="K47" s="21"/>
      <c r="L47" s="1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2"/>
    </row>
    <row r="48" ht="14.4" customHeight="1">
      <c r="A48" s="13"/>
      <c r="B48" s="18"/>
      <c r="C48" s="9"/>
      <c r="D48" s="9"/>
      <c r="E48" s="9"/>
      <c r="F48" s="9"/>
      <c r="G48" s="9"/>
      <c r="H48" s="9"/>
      <c r="I48" s="9"/>
      <c r="J48" s="20"/>
      <c r="K48" s="21"/>
      <c r="L48" s="1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2"/>
    </row>
    <row r="49" ht="14.4" customHeight="1">
      <c r="A49" s="13"/>
      <c r="B49" s="18"/>
      <c r="C49" s="9"/>
      <c r="D49" s="52"/>
      <c r="E49" s="52"/>
      <c r="F49" s="52"/>
      <c r="G49" s="52"/>
      <c r="H49" s="52"/>
      <c r="I49" s="52"/>
      <c r="J49" s="53"/>
      <c r="K49" s="54"/>
      <c r="L49" s="1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2"/>
    </row>
    <row r="50" ht="14.4" customHeight="1">
      <c r="A50" s="13"/>
      <c r="B50" s="18"/>
      <c r="C50" s="9"/>
      <c r="D50" t="s" s="65">
        <v>38</v>
      </c>
      <c r="E50" s="62"/>
      <c r="F50" s="62"/>
      <c r="G50" t="s" s="65">
        <v>39</v>
      </c>
      <c r="H50" s="62"/>
      <c r="I50" s="62"/>
      <c r="J50" s="63"/>
      <c r="K50" s="64"/>
      <c r="L50" s="18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2"/>
    </row>
    <row r="51" ht="13" customHeight="1">
      <c r="A51" s="13"/>
      <c r="B51" s="18"/>
      <c r="C51" s="9"/>
      <c r="D51" s="9"/>
      <c r="E51" s="9"/>
      <c r="F51" s="9"/>
      <c r="G51" s="9"/>
      <c r="H51" s="9"/>
      <c r="I51" s="9"/>
      <c r="J51" s="20"/>
      <c r="K51" s="21"/>
      <c r="L51" s="18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2"/>
    </row>
    <row r="52" ht="13" customHeight="1">
      <c r="A52" s="13"/>
      <c r="B52" s="18"/>
      <c r="C52" s="9"/>
      <c r="D52" s="9"/>
      <c r="E52" s="9"/>
      <c r="F52" s="9"/>
      <c r="G52" s="9"/>
      <c r="H52" s="9"/>
      <c r="I52" s="9"/>
      <c r="J52" s="20"/>
      <c r="K52" s="21"/>
      <c r="L52" s="18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2"/>
    </row>
    <row r="53" ht="13" customHeight="1">
      <c r="A53" s="13"/>
      <c r="B53" s="18"/>
      <c r="C53" s="9"/>
      <c r="D53" s="9"/>
      <c r="E53" s="9"/>
      <c r="F53" s="9"/>
      <c r="G53" s="9"/>
      <c r="H53" s="9"/>
      <c r="I53" s="9"/>
      <c r="J53" s="20"/>
      <c r="K53" s="21"/>
      <c r="L53" s="18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2"/>
    </row>
    <row r="54" ht="13" customHeight="1">
      <c r="A54" s="13"/>
      <c r="B54" s="18"/>
      <c r="C54" s="9"/>
      <c r="D54" s="9"/>
      <c r="E54" s="9"/>
      <c r="F54" s="9"/>
      <c r="G54" s="9"/>
      <c r="H54" s="9"/>
      <c r="I54" s="9"/>
      <c r="J54" s="20"/>
      <c r="K54" s="21"/>
      <c r="L54" s="18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2"/>
    </row>
    <row r="55" ht="13" customHeight="1">
      <c r="A55" s="13"/>
      <c r="B55" s="18"/>
      <c r="C55" s="9"/>
      <c r="D55" s="9"/>
      <c r="E55" s="9"/>
      <c r="F55" s="9"/>
      <c r="G55" s="9"/>
      <c r="H55" s="9"/>
      <c r="I55" s="9"/>
      <c r="J55" s="20"/>
      <c r="K55" s="21"/>
      <c r="L55" s="18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2"/>
    </row>
    <row r="56" ht="13" customHeight="1">
      <c r="A56" s="13"/>
      <c r="B56" s="18"/>
      <c r="C56" s="9"/>
      <c r="D56" s="9"/>
      <c r="E56" s="9"/>
      <c r="F56" s="9"/>
      <c r="G56" s="9"/>
      <c r="H56" s="9"/>
      <c r="I56" s="9"/>
      <c r="J56" s="20"/>
      <c r="K56" s="21"/>
      <c r="L56" s="18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2"/>
    </row>
    <row r="57" ht="13" customHeight="1">
      <c r="A57" s="13"/>
      <c r="B57" s="18"/>
      <c r="C57" s="9"/>
      <c r="D57" s="9"/>
      <c r="E57" s="9"/>
      <c r="F57" s="9"/>
      <c r="G57" s="9"/>
      <c r="H57" s="9"/>
      <c r="I57" s="9"/>
      <c r="J57" s="20"/>
      <c r="K57" s="21"/>
      <c r="L57" s="18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2"/>
    </row>
    <row r="58" ht="13" customHeight="1">
      <c r="A58" s="13"/>
      <c r="B58" s="18"/>
      <c r="C58" s="9"/>
      <c r="D58" s="9"/>
      <c r="E58" s="9"/>
      <c r="F58" s="9"/>
      <c r="G58" s="9"/>
      <c r="H58" s="9"/>
      <c r="I58" s="9"/>
      <c r="J58" s="20"/>
      <c r="K58" s="21"/>
      <c r="L58" s="18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2"/>
    </row>
    <row r="59" ht="13" customHeight="1">
      <c r="A59" s="13"/>
      <c r="B59" s="18"/>
      <c r="C59" s="9"/>
      <c r="D59" s="9"/>
      <c r="E59" s="9"/>
      <c r="F59" s="9"/>
      <c r="G59" s="9"/>
      <c r="H59" s="9"/>
      <c r="I59" s="9"/>
      <c r="J59" s="20"/>
      <c r="K59" s="21"/>
      <c r="L59" s="18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2"/>
    </row>
    <row r="60" ht="13" customHeight="1">
      <c r="A60" s="13"/>
      <c r="B60" s="18"/>
      <c r="C60" s="9"/>
      <c r="D60" s="9"/>
      <c r="E60" s="9"/>
      <c r="F60" s="9"/>
      <c r="G60" s="9"/>
      <c r="H60" s="9"/>
      <c r="I60" s="9"/>
      <c r="J60" s="20"/>
      <c r="K60" s="21"/>
      <c r="L60" s="18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2"/>
    </row>
    <row r="61" ht="15" customHeight="1">
      <c r="A61" s="13"/>
      <c r="B61" s="18"/>
      <c r="C61" s="9"/>
      <c r="D61" t="s" s="66">
        <v>40</v>
      </c>
      <c r="E61" s="52"/>
      <c r="F61" t="s" s="67">
        <v>41</v>
      </c>
      <c r="G61" t="s" s="66">
        <v>40</v>
      </c>
      <c r="H61" s="52"/>
      <c r="I61" s="52"/>
      <c r="J61" t="s" s="68">
        <v>41</v>
      </c>
      <c r="K61" s="54"/>
      <c r="L61" s="18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2"/>
    </row>
    <row r="62" ht="13" customHeight="1">
      <c r="A62" s="13"/>
      <c r="B62" s="18"/>
      <c r="C62" s="9"/>
      <c r="D62" s="62"/>
      <c r="E62" s="62"/>
      <c r="F62" s="62"/>
      <c r="G62" s="62"/>
      <c r="H62" s="62"/>
      <c r="I62" s="62"/>
      <c r="J62" s="63"/>
      <c r="K62" s="64"/>
      <c r="L62" s="1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2"/>
    </row>
    <row r="63" ht="13" customHeight="1">
      <c r="A63" s="13"/>
      <c r="B63" s="18"/>
      <c r="C63" s="9"/>
      <c r="D63" s="9"/>
      <c r="E63" s="9"/>
      <c r="F63" s="9"/>
      <c r="G63" s="9"/>
      <c r="H63" s="9"/>
      <c r="I63" s="9"/>
      <c r="J63" s="20"/>
      <c r="K63" s="21"/>
      <c r="L63" s="18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2"/>
    </row>
    <row r="64" ht="13" customHeight="1">
      <c r="A64" s="13"/>
      <c r="B64" s="18"/>
      <c r="C64" s="9"/>
      <c r="D64" s="52"/>
      <c r="E64" s="52"/>
      <c r="F64" s="52"/>
      <c r="G64" s="52"/>
      <c r="H64" s="52"/>
      <c r="I64" s="52"/>
      <c r="J64" s="53"/>
      <c r="K64" s="54"/>
      <c r="L64" s="18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2"/>
    </row>
    <row r="65" ht="15" customHeight="1">
      <c r="A65" s="13"/>
      <c r="B65" s="18"/>
      <c r="C65" s="9"/>
      <c r="D65" t="s" s="65">
        <v>42</v>
      </c>
      <c r="E65" s="62"/>
      <c r="F65" s="62"/>
      <c r="G65" t="s" s="65">
        <v>43</v>
      </c>
      <c r="H65" s="62"/>
      <c r="I65" s="62"/>
      <c r="J65" s="63"/>
      <c r="K65" s="64"/>
      <c r="L65" s="18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2"/>
    </row>
    <row r="66" ht="13" customHeight="1">
      <c r="A66" s="13"/>
      <c r="B66" s="18"/>
      <c r="C66" s="9"/>
      <c r="D66" s="9"/>
      <c r="E66" s="9"/>
      <c r="F66" s="9"/>
      <c r="G66" s="9"/>
      <c r="H66" s="9"/>
      <c r="I66" s="9"/>
      <c r="J66" s="20"/>
      <c r="K66" s="21"/>
      <c r="L66" s="18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2"/>
    </row>
    <row r="67" ht="13" customHeight="1">
      <c r="A67" s="13"/>
      <c r="B67" s="18"/>
      <c r="C67" s="9"/>
      <c r="D67" s="9"/>
      <c r="E67" s="9"/>
      <c r="F67" s="9"/>
      <c r="G67" s="9"/>
      <c r="H67" s="9"/>
      <c r="I67" s="9"/>
      <c r="J67" s="20"/>
      <c r="K67" s="21"/>
      <c r="L67" s="18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2"/>
    </row>
    <row r="68" ht="13" customHeight="1">
      <c r="A68" s="13"/>
      <c r="B68" s="18"/>
      <c r="C68" s="9"/>
      <c r="D68" s="9"/>
      <c r="E68" s="9"/>
      <c r="F68" s="9"/>
      <c r="G68" s="9"/>
      <c r="H68" s="9"/>
      <c r="I68" s="9"/>
      <c r="J68" s="20"/>
      <c r="K68" s="21"/>
      <c r="L68" s="1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2"/>
    </row>
    <row r="69" ht="13" customHeight="1">
      <c r="A69" s="13"/>
      <c r="B69" s="18"/>
      <c r="C69" s="9"/>
      <c r="D69" s="9"/>
      <c r="E69" s="9"/>
      <c r="F69" s="9"/>
      <c r="G69" s="9"/>
      <c r="H69" s="9"/>
      <c r="I69" s="9"/>
      <c r="J69" s="20"/>
      <c r="K69" s="21"/>
      <c r="L69" s="1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2"/>
    </row>
    <row r="70" ht="13" customHeight="1">
      <c r="A70" s="13"/>
      <c r="B70" s="18"/>
      <c r="C70" s="9"/>
      <c r="D70" s="9"/>
      <c r="E70" s="9"/>
      <c r="F70" s="9"/>
      <c r="G70" s="9"/>
      <c r="H70" s="9"/>
      <c r="I70" s="9"/>
      <c r="J70" s="20"/>
      <c r="K70" s="21"/>
      <c r="L70" s="18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2"/>
    </row>
    <row r="71" ht="13" customHeight="1">
      <c r="A71" s="13"/>
      <c r="B71" s="18"/>
      <c r="C71" s="9"/>
      <c r="D71" s="9"/>
      <c r="E71" s="9"/>
      <c r="F71" s="9"/>
      <c r="G71" s="9"/>
      <c r="H71" s="9"/>
      <c r="I71" s="9"/>
      <c r="J71" s="20"/>
      <c r="K71" s="21"/>
      <c r="L71" s="18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2"/>
    </row>
    <row r="72" ht="13" customHeight="1">
      <c r="A72" s="13"/>
      <c r="B72" s="18"/>
      <c r="C72" s="9"/>
      <c r="D72" s="9"/>
      <c r="E72" s="9"/>
      <c r="F72" s="9"/>
      <c r="G72" s="9"/>
      <c r="H72" s="9"/>
      <c r="I72" s="9"/>
      <c r="J72" s="20"/>
      <c r="K72" s="21"/>
      <c r="L72" s="18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2"/>
    </row>
    <row r="73" ht="13" customHeight="1">
      <c r="A73" s="13"/>
      <c r="B73" s="18"/>
      <c r="C73" s="9"/>
      <c r="D73" s="9"/>
      <c r="E73" s="9"/>
      <c r="F73" s="9"/>
      <c r="G73" s="9"/>
      <c r="H73" s="9"/>
      <c r="I73" s="9"/>
      <c r="J73" s="20"/>
      <c r="K73" s="21"/>
      <c r="L73" s="1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2"/>
    </row>
    <row r="74" ht="13" customHeight="1">
      <c r="A74" s="13"/>
      <c r="B74" s="18"/>
      <c r="C74" s="9"/>
      <c r="D74" s="9"/>
      <c r="E74" s="9"/>
      <c r="F74" s="9"/>
      <c r="G74" s="9"/>
      <c r="H74" s="9"/>
      <c r="I74" s="9"/>
      <c r="J74" s="20"/>
      <c r="K74" s="21"/>
      <c r="L74" s="18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2"/>
    </row>
    <row r="75" ht="13" customHeight="1">
      <c r="A75" s="13"/>
      <c r="B75" s="18"/>
      <c r="C75" s="9"/>
      <c r="D75" s="9"/>
      <c r="E75" s="9"/>
      <c r="F75" s="9"/>
      <c r="G75" s="9"/>
      <c r="H75" s="9"/>
      <c r="I75" s="9"/>
      <c r="J75" s="20"/>
      <c r="K75" s="21"/>
      <c r="L75" s="18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2"/>
    </row>
    <row r="76" ht="15" customHeight="1">
      <c r="A76" s="13"/>
      <c r="B76" s="18"/>
      <c r="C76" s="9"/>
      <c r="D76" t="s" s="66">
        <v>40</v>
      </c>
      <c r="E76" s="52"/>
      <c r="F76" t="s" s="67">
        <v>41</v>
      </c>
      <c r="G76" t="s" s="66">
        <v>40</v>
      </c>
      <c r="H76" s="52"/>
      <c r="I76" s="52"/>
      <c r="J76" t="s" s="68">
        <v>41</v>
      </c>
      <c r="K76" s="54"/>
      <c r="L76" s="18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2"/>
    </row>
    <row r="77" ht="14.4" customHeight="1">
      <c r="A77" s="13"/>
      <c r="B77" s="69"/>
      <c r="C77" s="7"/>
      <c r="D77" s="70"/>
      <c r="E77" s="70"/>
      <c r="F77" s="70"/>
      <c r="G77" s="70"/>
      <c r="H77" s="70"/>
      <c r="I77" s="70"/>
      <c r="J77" s="71"/>
      <c r="K77" s="72"/>
      <c r="L77" s="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2"/>
    </row>
    <row r="78" ht="13" customHeight="1">
      <c r="A78" s="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2"/>
    </row>
    <row r="79" ht="13" customHeight="1">
      <c r="A79" s="6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2"/>
    </row>
    <row r="80" ht="13" customHeight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2"/>
    </row>
    <row r="81" ht="8" customHeight="1" hidden="1">
      <c r="A81" s="13"/>
      <c r="B81" s="73"/>
      <c r="C81" s="74"/>
      <c r="D81" s="74"/>
      <c r="E81" s="74"/>
      <c r="F81" s="74"/>
      <c r="G81" s="74"/>
      <c r="H81" s="74"/>
      <c r="I81" s="74"/>
      <c r="J81" s="75"/>
      <c r="K81" s="76"/>
      <c r="L81" s="18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2"/>
    </row>
    <row r="82" ht="24.95" customHeight="1" hidden="1">
      <c r="A82" s="13"/>
      <c r="B82" s="73"/>
      <c r="C82" t="s" s="77">
        <v>44</v>
      </c>
      <c r="D82" s="74"/>
      <c r="E82" s="74"/>
      <c r="F82" s="74"/>
      <c r="G82" s="74"/>
      <c r="H82" s="74"/>
      <c r="I82" s="74"/>
      <c r="J82" s="75"/>
      <c r="K82" s="76"/>
      <c r="L82" s="18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2"/>
    </row>
    <row r="83" ht="8" customHeight="1" hidden="1">
      <c r="A83" s="13"/>
      <c r="B83" s="73"/>
      <c r="C83" s="74"/>
      <c r="D83" s="74"/>
      <c r="E83" s="74"/>
      <c r="F83" s="74"/>
      <c r="G83" s="74"/>
      <c r="H83" s="74"/>
      <c r="I83" s="74"/>
      <c r="J83" s="75"/>
      <c r="K83" s="76"/>
      <c r="L83" s="18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2"/>
    </row>
    <row r="84" ht="12" customHeight="1" hidden="1">
      <c r="A84" s="13"/>
      <c r="B84" s="73"/>
      <c r="C84" t="s" s="78">
        <v>6</v>
      </c>
      <c r="D84" s="74"/>
      <c r="E84" s="74"/>
      <c r="F84" s="74"/>
      <c r="G84" s="74"/>
      <c r="H84" s="74"/>
      <c r="I84" s="74"/>
      <c r="J84" s="75"/>
      <c r="K84" s="76"/>
      <c r="L84" s="18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2"/>
    </row>
    <row r="85" ht="16.5" customHeight="1" hidden="1">
      <c r="A85" s="13"/>
      <c r="B85" s="73"/>
      <c r="C85" s="74"/>
      <c r="D85" s="74"/>
      <c r="E85" t="s" s="79">
        <f>E7</f>
        <v>45</v>
      </c>
      <c r="F85" s="74"/>
      <c r="G85" s="74"/>
      <c r="H85" s="74"/>
      <c r="I85" s="74"/>
      <c r="J85" s="75"/>
      <c r="K85" s="76"/>
      <c r="L85" s="18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2"/>
    </row>
    <row r="86" ht="8" customHeight="1" hidden="1">
      <c r="A86" s="13"/>
      <c r="B86" s="73"/>
      <c r="C86" s="74"/>
      <c r="D86" s="74"/>
      <c r="E86" s="74"/>
      <c r="F86" s="74"/>
      <c r="G86" s="74"/>
      <c r="H86" s="74"/>
      <c r="I86" s="74"/>
      <c r="J86" s="75"/>
      <c r="K86" s="76"/>
      <c r="L86" s="18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2"/>
    </row>
    <row r="87" ht="12" customHeight="1" hidden="1">
      <c r="A87" s="13"/>
      <c r="B87" s="73"/>
      <c r="C87" t="s" s="78">
        <v>10</v>
      </c>
      <c r="D87" s="74"/>
      <c r="E87" s="74"/>
      <c r="F87" t="s" s="80">
        <f>F10</f>
        <v>46</v>
      </c>
      <c r="G87" s="74"/>
      <c r="H87" s="74"/>
      <c r="I87" t="s" s="78">
        <v>12</v>
      </c>
      <c r="J87" t="s" s="81">
        <f>IF(J10="","",J10)</f>
        <v>47</v>
      </c>
      <c r="K87" s="76"/>
      <c r="L87" s="18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2"/>
    </row>
    <row r="88" ht="8" customHeight="1" hidden="1">
      <c r="A88" s="13"/>
      <c r="B88" s="73"/>
      <c r="C88" s="74"/>
      <c r="D88" s="74"/>
      <c r="E88" s="74"/>
      <c r="F88" s="74"/>
      <c r="G88" s="74"/>
      <c r="H88" s="74"/>
      <c r="I88" s="74"/>
      <c r="J88" s="75"/>
      <c r="K88" s="76"/>
      <c r="L88" s="18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2"/>
    </row>
    <row r="89" ht="15.15" customHeight="1" hidden="1">
      <c r="A89" s="13"/>
      <c r="B89" s="73"/>
      <c r="C89" t="s" s="78">
        <v>14</v>
      </c>
      <c r="D89" s="74"/>
      <c r="E89" s="74"/>
      <c r="F89" t="s" s="80">
        <f>E13</f>
        <v>48</v>
      </c>
      <c r="G89" s="74"/>
      <c r="H89" s="74"/>
      <c r="I89" t="s" s="78">
        <v>20</v>
      </c>
      <c r="J89" t="s" s="82">
        <f>E19</f>
        <v>49</v>
      </c>
      <c r="K89" s="76"/>
      <c r="L89" s="18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2"/>
    </row>
    <row r="90" ht="25.65" customHeight="1" hidden="1">
      <c r="A90" s="13"/>
      <c r="B90" s="73"/>
      <c r="C90" t="s" s="78">
        <v>18</v>
      </c>
      <c r="D90" s="74"/>
      <c r="E90" s="74"/>
      <c r="F90" t="s" s="80">
        <f>IF(E16="","",E16)</f>
        <v>50</v>
      </c>
      <c r="G90" s="74"/>
      <c r="H90" s="74"/>
      <c r="I90" t="s" s="78">
        <v>22</v>
      </c>
      <c r="J90" t="s" s="82">
        <f>E22</f>
        <v>51</v>
      </c>
      <c r="K90" s="76"/>
      <c r="L90" s="18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2"/>
    </row>
    <row r="91" ht="10.3" customHeight="1" hidden="1">
      <c r="A91" s="13"/>
      <c r="B91" s="73"/>
      <c r="C91" s="74"/>
      <c r="D91" s="74"/>
      <c r="E91" s="74"/>
      <c r="F91" s="74"/>
      <c r="G91" s="74"/>
      <c r="H91" s="74"/>
      <c r="I91" s="74"/>
      <c r="J91" s="75"/>
      <c r="K91" s="76"/>
      <c r="L91" s="18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2"/>
    </row>
    <row r="92" ht="29.25" customHeight="1" hidden="1">
      <c r="A92" s="13"/>
      <c r="B92" s="73"/>
      <c r="C92" t="s" s="83">
        <v>52</v>
      </c>
      <c r="D92" s="84"/>
      <c r="E92" s="84"/>
      <c r="F92" s="84"/>
      <c r="G92" s="84"/>
      <c r="H92" s="84"/>
      <c r="I92" s="84"/>
      <c r="J92" t="s" s="85">
        <v>53</v>
      </c>
      <c r="K92" s="86"/>
      <c r="L92" s="18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2"/>
    </row>
    <row r="93" ht="10.3" customHeight="1" hidden="1">
      <c r="A93" s="13"/>
      <c r="B93" s="73"/>
      <c r="C93" s="74"/>
      <c r="D93" s="74"/>
      <c r="E93" s="74"/>
      <c r="F93" s="74"/>
      <c r="G93" s="74"/>
      <c r="H93" s="74"/>
      <c r="I93" s="74"/>
      <c r="J93" s="75"/>
      <c r="K93" s="76"/>
      <c r="L93" s="18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2"/>
    </row>
    <row r="94" ht="22.8" customHeight="1" hidden="1">
      <c r="A94" s="13"/>
      <c r="B94" s="73"/>
      <c r="C94" t="s" s="87">
        <v>54</v>
      </c>
      <c r="D94" s="74"/>
      <c r="E94" s="74"/>
      <c r="F94" s="74"/>
      <c r="G94" s="74"/>
      <c r="H94" s="74"/>
      <c r="I94" s="74"/>
      <c r="J94" s="88">
        <f>J125</f>
        <v>0</v>
      </c>
      <c r="K94" s="76"/>
      <c r="L94" s="18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9"/>
      <c r="AS94" s="9"/>
      <c r="AT94" s="9"/>
      <c r="AU94" t="s" s="89">
        <v>55</v>
      </c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2"/>
    </row>
    <row r="95" ht="24.95" customHeight="1" hidden="1">
      <c r="A95" s="13"/>
      <c r="B95" s="73"/>
      <c r="C95" s="74"/>
      <c r="D95" t="s" s="90">
        <v>56</v>
      </c>
      <c r="E95" s="74"/>
      <c r="F95" s="74"/>
      <c r="G95" s="74"/>
      <c r="H95" s="74"/>
      <c r="I95" s="74"/>
      <c r="J95" s="91">
        <f>J126</f>
        <v>0</v>
      </c>
      <c r="K95" s="76"/>
      <c r="L95" s="18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2"/>
    </row>
    <row r="96" ht="19.9" customHeight="1" hidden="1">
      <c r="A96" s="13"/>
      <c r="B96" s="73"/>
      <c r="C96" s="74"/>
      <c r="D96" t="s" s="92">
        <v>57</v>
      </c>
      <c r="E96" s="74"/>
      <c r="F96" s="74"/>
      <c r="G96" s="74"/>
      <c r="H96" s="74"/>
      <c r="I96" s="74"/>
      <c r="J96" s="91">
        <f>J127</f>
        <v>0</v>
      </c>
      <c r="K96" s="76"/>
      <c r="L96" s="18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2"/>
    </row>
    <row r="97" ht="19.9" customHeight="1" hidden="1">
      <c r="A97" s="13"/>
      <c r="B97" s="73"/>
      <c r="C97" s="74"/>
      <c r="D97" t="s" s="92">
        <v>58</v>
      </c>
      <c r="E97" s="74"/>
      <c r="F97" s="74"/>
      <c r="G97" s="74"/>
      <c r="H97" s="74"/>
      <c r="I97" s="74"/>
      <c r="J97" s="91">
        <f>J131</f>
        <v>0</v>
      </c>
      <c r="K97" s="76"/>
      <c r="L97" s="18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2"/>
    </row>
    <row r="98" ht="19.9" customHeight="1" hidden="1">
      <c r="A98" s="13"/>
      <c r="B98" s="73"/>
      <c r="C98" s="74"/>
      <c r="D98" t="s" s="92">
        <v>59</v>
      </c>
      <c r="E98" s="74"/>
      <c r="F98" s="74"/>
      <c r="G98" s="74"/>
      <c r="H98" s="74"/>
      <c r="I98" s="74"/>
      <c r="J98" s="91">
        <f>J145</f>
        <v>0</v>
      </c>
      <c r="K98" s="76"/>
      <c r="L98" s="18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2"/>
    </row>
    <row r="99" ht="24.95" customHeight="1" hidden="1">
      <c r="A99" s="13"/>
      <c r="B99" s="73"/>
      <c r="C99" s="74"/>
      <c r="D99" t="s" s="90">
        <v>60</v>
      </c>
      <c r="E99" s="74"/>
      <c r="F99" s="74"/>
      <c r="G99" s="74"/>
      <c r="H99" s="74"/>
      <c r="I99" s="74"/>
      <c r="J99" s="91">
        <f>J147</f>
        <v>0</v>
      </c>
      <c r="K99" s="76"/>
      <c r="L99" s="18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2"/>
    </row>
    <row r="100" ht="19.9" customHeight="1" hidden="1">
      <c r="A100" s="13"/>
      <c r="B100" s="73"/>
      <c r="C100" s="74"/>
      <c r="D100" t="s" s="92">
        <v>61</v>
      </c>
      <c r="E100" s="74"/>
      <c r="F100" s="74"/>
      <c r="G100" s="74"/>
      <c r="H100" s="74"/>
      <c r="I100" s="74"/>
      <c r="J100" s="91">
        <f>J148</f>
        <v>0</v>
      </c>
      <c r="K100" s="76"/>
      <c r="L100" s="18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2"/>
    </row>
    <row r="101" ht="19.9" customHeight="1" hidden="1">
      <c r="A101" s="13"/>
      <c r="B101" s="73"/>
      <c r="C101" s="74"/>
      <c r="D101" t="s" s="92">
        <v>62</v>
      </c>
      <c r="E101" s="74"/>
      <c r="F101" s="74"/>
      <c r="G101" s="74"/>
      <c r="H101" s="74"/>
      <c r="I101" s="74"/>
      <c r="J101" s="91">
        <f>J159</f>
        <v>0</v>
      </c>
      <c r="K101" s="76"/>
      <c r="L101" s="18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2"/>
    </row>
    <row r="102" ht="19.9" customHeight="1" hidden="1">
      <c r="A102" s="13"/>
      <c r="B102" s="73"/>
      <c r="C102" s="74"/>
      <c r="D102" t="s" s="92">
        <v>63</v>
      </c>
      <c r="E102" s="74"/>
      <c r="F102" s="74"/>
      <c r="G102" s="74"/>
      <c r="H102" s="74"/>
      <c r="I102" s="74"/>
      <c r="J102" s="91">
        <f>J168</f>
        <v>0</v>
      </c>
      <c r="K102" s="76"/>
      <c r="L102" s="18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2"/>
    </row>
    <row r="103" ht="19.9" customHeight="1" hidden="1">
      <c r="A103" s="13"/>
      <c r="B103" s="73"/>
      <c r="C103" s="74"/>
      <c r="D103" t="s" s="92">
        <v>64</v>
      </c>
      <c r="E103" s="74"/>
      <c r="F103" s="74"/>
      <c r="G103" s="74"/>
      <c r="H103" s="74"/>
      <c r="I103" s="74"/>
      <c r="J103" s="91">
        <f>J172</f>
        <v>0</v>
      </c>
      <c r="K103" s="76"/>
      <c r="L103" s="18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2"/>
    </row>
    <row r="104" ht="19.9" customHeight="1" hidden="1">
      <c r="A104" s="13"/>
      <c r="B104" s="73"/>
      <c r="C104" s="74"/>
      <c r="D104" t="s" s="92">
        <v>65</v>
      </c>
      <c r="E104" s="74"/>
      <c r="F104" s="74"/>
      <c r="G104" s="74"/>
      <c r="H104" s="74"/>
      <c r="I104" s="74"/>
      <c r="J104" s="91">
        <f>J184</f>
        <v>0</v>
      </c>
      <c r="K104" s="76"/>
      <c r="L104" s="18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2"/>
    </row>
    <row r="105" ht="19.9" customHeight="1" hidden="1">
      <c r="A105" s="13"/>
      <c r="B105" s="73"/>
      <c r="C105" s="74"/>
      <c r="D105" t="s" s="92">
        <v>66</v>
      </c>
      <c r="E105" s="74"/>
      <c r="F105" s="74"/>
      <c r="G105" s="74"/>
      <c r="H105" s="74"/>
      <c r="I105" s="74"/>
      <c r="J105" s="91">
        <f>J193</f>
        <v>0</v>
      </c>
      <c r="K105" s="76"/>
      <c r="L105" s="18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2"/>
    </row>
    <row r="106" ht="24.95" customHeight="1" hidden="1">
      <c r="A106" s="13"/>
      <c r="B106" s="73"/>
      <c r="C106" s="74"/>
      <c r="D106" t="s" s="90">
        <v>67</v>
      </c>
      <c r="E106" s="74"/>
      <c r="F106" s="74"/>
      <c r="G106" s="74"/>
      <c r="H106" s="74"/>
      <c r="I106" s="74"/>
      <c r="J106" s="91">
        <f>J196</f>
        <v>0</v>
      </c>
      <c r="K106" s="76"/>
      <c r="L106" s="18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2"/>
    </row>
    <row r="107" ht="19.9" customHeight="1" hidden="1">
      <c r="A107" s="13"/>
      <c r="B107" s="73"/>
      <c r="C107" s="74"/>
      <c r="D107" t="s" s="92">
        <v>68</v>
      </c>
      <c r="E107" s="74"/>
      <c r="F107" s="74"/>
      <c r="G107" s="74"/>
      <c r="H107" s="74"/>
      <c r="I107" s="74"/>
      <c r="J107" s="91">
        <f>J197</f>
        <v>0</v>
      </c>
      <c r="K107" s="76"/>
      <c r="L107" s="1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2"/>
    </row>
    <row r="108" ht="21.8" customHeight="1" hidden="1">
      <c r="A108" s="13"/>
      <c r="B108" s="73"/>
      <c r="C108" s="74"/>
      <c r="D108" s="74"/>
      <c r="E108" s="74"/>
      <c r="F108" s="74"/>
      <c r="G108" s="74"/>
      <c r="H108" s="74"/>
      <c r="I108" s="74"/>
      <c r="J108" s="75"/>
      <c r="K108" s="76"/>
      <c r="L108" s="18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2"/>
    </row>
    <row r="109" ht="8" customHeight="1" hidden="1">
      <c r="A109" s="13"/>
      <c r="B109" s="73"/>
      <c r="C109" s="74"/>
      <c r="D109" s="74"/>
      <c r="E109" s="74"/>
      <c r="F109" s="74"/>
      <c r="G109" s="74"/>
      <c r="H109" s="74"/>
      <c r="I109" s="74"/>
      <c r="J109" s="75"/>
      <c r="K109" s="76"/>
      <c r="L109" s="18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2"/>
    </row>
    <row r="110" ht="9" customHeight="1" hidden="1">
      <c r="A110" s="6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2"/>
    </row>
    <row r="111" ht="9" customHeight="1" hidden="1">
      <c r="A111" s="6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2"/>
    </row>
    <row r="112" ht="9" customHeight="1" hidden="1">
      <c r="A112" s="6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2"/>
    </row>
    <row r="113" ht="8" customHeight="1">
      <c r="A113" s="13"/>
      <c r="B113" s="14"/>
      <c r="C113" s="15"/>
      <c r="D113" s="15"/>
      <c r="E113" s="15"/>
      <c r="F113" s="15"/>
      <c r="G113" s="15"/>
      <c r="H113" s="15"/>
      <c r="I113" s="15"/>
      <c r="J113" s="16"/>
      <c r="K113" s="17"/>
      <c r="L113" s="18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2"/>
    </row>
    <row r="114" ht="24.95" customHeight="1">
      <c r="A114" s="13"/>
      <c r="B114" s="18"/>
      <c r="C114" t="s" s="93">
        <v>69</v>
      </c>
      <c r="D114" s="9"/>
      <c r="E114" s="9"/>
      <c r="F114" s="9"/>
      <c r="G114" s="9"/>
      <c r="H114" s="9"/>
      <c r="I114" s="9"/>
      <c r="J114" s="20"/>
      <c r="K114" s="21"/>
      <c r="L114" s="1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2"/>
    </row>
    <row r="115" ht="8" customHeight="1">
      <c r="A115" s="13"/>
      <c r="B115" s="18"/>
      <c r="C115" s="9"/>
      <c r="D115" s="9"/>
      <c r="E115" s="9"/>
      <c r="F115" s="9"/>
      <c r="G115" s="9"/>
      <c r="H115" s="9"/>
      <c r="I115" s="9"/>
      <c r="J115" s="20"/>
      <c r="K115" s="21"/>
      <c r="L115" s="18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2"/>
    </row>
    <row r="116" ht="12" customHeight="1">
      <c r="A116" s="13"/>
      <c r="B116" s="18"/>
      <c r="C116" t="s" s="23">
        <v>6</v>
      </c>
      <c r="D116" s="9"/>
      <c r="E116" s="9"/>
      <c r="F116" s="9"/>
      <c r="G116" s="9"/>
      <c r="H116" s="9"/>
      <c r="I116" s="9"/>
      <c r="J116" s="20"/>
      <c r="K116" s="21"/>
      <c r="L116" s="1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2"/>
    </row>
    <row r="117" ht="16.5" customHeight="1">
      <c r="A117" s="13"/>
      <c r="B117" s="18"/>
      <c r="C117" s="9"/>
      <c r="D117" s="9"/>
      <c r="E117" t="s" s="24">
        <f>E7</f>
        <v>45</v>
      </c>
      <c r="F117" s="9"/>
      <c r="G117" s="9"/>
      <c r="H117" s="9"/>
      <c r="I117" s="9"/>
      <c r="J117" s="20"/>
      <c r="K117" s="21"/>
      <c r="L117" s="1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2"/>
    </row>
    <row r="118" ht="8" customHeight="1">
      <c r="A118" s="13"/>
      <c r="B118" s="18"/>
      <c r="C118" s="9"/>
      <c r="D118" s="9"/>
      <c r="E118" s="9"/>
      <c r="F118" s="9"/>
      <c r="G118" s="9"/>
      <c r="H118" s="9"/>
      <c r="I118" s="9"/>
      <c r="J118" s="20"/>
      <c r="K118" s="21"/>
      <c r="L118" s="18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2"/>
    </row>
    <row r="119" ht="12" customHeight="1">
      <c r="A119" s="13"/>
      <c r="B119" s="18"/>
      <c r="C119" t="s" s="23">
        <v>10</v>
      </c>
      <c r="D119" s="9"/>
      <c r="E119" s="9"/>
      <c r="F119" t="s" s="27">
        <f>F10</f>
        <v>46</v>
      </c>
      <c r="G119" s="9"/>
      <c r="H119" s="9"/>
      <c r="I119" t="s" s="23">
        <v>12</v>
      </c>
      <c r="J119" t="s" s="28">
        <f>IF(J10="","",J10)</f>
        <v>47</v>
      </c>
      <c r="K119" s="21"/>
      <c r="L119" s="1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2"/>
    </row>
    <row r="120" ht="8" customHeight="1">
      <c r="A120" s="13"/>
      <c r="B120" s="18"/>
      <c r="C120" s="9"/>
      <c r="D120" s="9"/>
      <c r="E120" s="9"/>
      <c r="F120" s="9"/>
      <c r="G120" s="9"/>
      <c r="H120" s="9"/>
      <c r="I120" s="9"/>
      <c r="J120" s="20"/>
      <c r="K120" s="21"/>
      <c r="L120" s="18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2"/>
    </row>
    <row r="121" ht="15.15" customHeight="1">
      <c r="A121" s="13"/>
      <c r="B121" s="18"/>
      <c r="C121" t="s" s="23">
        <v>14</v>
      </c>
      <c r="D121" s="9"/>
      <c r="E121" s="9"/>
      <c r="F121" t="s" s="27">
        <f>E13</f>
        <v>48</v>
      </c>
      <c r="G121" s="9"/>
      <c r="H121" s="9"/>
      <c r="I121" t="s" s="23">
        <v>20</v>
      </c>
      <c r="J121" t="s" s="94">
        <f>E19</f>
        <v>49</v>
      </c>
      <c r="K121" s="21"/>
      <c r="L121" s="1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2"/>
    </row>
    <row r="122" ht="25.65" customHeight="1">
      <c r="A122" s="13"/>
      <c r="B122" s="18"/>
      <c r="C122" t="s" s="23">
        <v>18</v>
      </c>
      <c r="D122" s="9"/>
      <c r="E122" s="9"/>
      <c r="F122" t="s" s="27">
        <f>IF(E16="","",E16)</f>
        <v>50</v>
      </c>
      <c r="G122" s="9"/>
      <c r="H122" s="9"/>
      <c r="I122" t="s" s="23">
        <v>22</v>
      </c>
      <c r="J122" t="s" s="94">
        <f>E22</f>
        <v>51</v>
      </c>
      <c r="K122" s="21"/>
      <c r="L122" s="1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2"/>
    </row>
    <row r="123" ht="10.3" customHeight="1">
      <c r="A123" s="13"/>
      <c r="B123" s="18"/>
      <c r="C123" s="31"/>
      <c r="D123" s="31"/>
      <c r="E123" s="31"/>
      <c r="F123" s="31"/>
      <c r="G123" s="31"/>
      <c r="H123" s="31"/>
      <c r="I123" s="31"/>
      <c r="J123" s="32"/>
      <c r="K123" s="21"/>
      <c r="L123" s="18"/>
      <c r="M123" s="31"/>
      <c r="N123" s="31"/>
      <c r="O123" s="31"/>
      <c r="P123" s="31"/>
      <c r="Q123" s="31"/>
      <c r="R123" s="31"/>
      <c r="S123" s="31"/>
      <c r="T123" s="31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2"/>
    </row>
    <row r="124" ht="29.25" customHeight="1">
      <c r="A124" s="13"/>
      <c r="B124" s="95"/>
      <c r="C124" t="s" s="96">
        <v>70</v>
      </c>
      <c r="D124" t="s" s="97">
        <v>71</v>
      </c>
      <c r="E124" t="s" s="97">
        <v>72</v>
      </c>
      <c r="F124" t="s" s="97">
        <v>73</v>
      </c>
      <c r="G124" t="s" s="97">
        <v>74</v>
      </c>
      <c r="H124" t="s" s="97">
        <v>75</v>
      </c>
      <c r="I124" t="s" s="97">
        <v>76</v>
      </c>
      <c r="J124" t="s" s="98">
        <v>53</v>
      </c>
      <c r="K124" t="s" s="99">
        <v>77</v>
      </c>
      <c r="L124" s="95"/>
      <c r="M124" s="100"/>
      <c r="N124" t="s" s="101">
        <v>29</v>
      </c>
      <c r="O124" t="s" s="101">
        <v>78</v>
      </c>
      <c r="P124" t="s" s="101">
        <v>79</v>
      </c>
      <c r="Q124" t="s" s="101">
        <v>80</v>
      </c>
      <c r="R124" t="s" s="101">
        <v>81</v>
      </c>
      <c r="S124" t="s" s="101">
        <v>82</v>
      </c>
      <c r="T124" t="s" s="102">
        <v>83</v>
      </c>
      <c r="U124" s="103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2"/>
    </row>
    <row r="125" ht="22.8" customHeight="1">
      <c r="A125" s="13"/>
      <c r="B125" s="18"/>
      <c r="C125" t="s" s="104">
        <v>54</v>
      </c>
      <c r="D125" s="34"/>
      <c r="E125" s="34"/>
      <c r="F125" s="34"/>
      <c r="G125" s="34"/>
      <c r="H125" s="34"/>
      <c r="I125" s="34"/>
      <c r="J125" s="105">
        <f>BK125</f>
        <v>0</v>
      </c>
      <c r="K125" s="21"/>
      <c r="L125" s="95"/>
      <c r="M125" s="106"/>
      <c r="N125" s="34"/>
      <c r="O125" s="34"/>
      <c r="P125" s="107">
        <f>P126+P147+P196</f>
        <v>0</v>
      </c>
      <c r="Q125" s="34"/>
      <c r="R125" s="107">
        <f>R126+R147+R196</f>
        <v>55.461930230870</v>
      </c>
      <c r="S125" s="34"/>
      <c r="T125" s="108">
        <f>T126+T147+T196</f>
        <v>50.421048</v>
      </c>
      <c r="U125" s="103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9"/>
      <c r="AS125" s="9"/>
      <c r="AT125" t="s" s="89">
        <v>84</v>
      </c>
      <c r="AU125" t="s" s="89">
        <v>55</v>
      </c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09">
        <f>BK126+BK147+BK196</f>
        <v>0</v>
      </c>
      <c r="BL125" s="9"/>
      <c r="BM125" s="9"/>
      <c r="BN125" s="12"/>
    </row>
    <row r="126" ht="25.9" customHeight="1">
      <c r="A126" s="13"/>
      <c r="B126" s="18"/>
      <c r="C126" s="9"/>
      <c r="D126" t="s" s="110">
        <v>84</v>
      </c>
      <c r="E126" t="s" s="111">
        <v>85</v>
      </c>
      <c r="F126" t="s" s="111">
        <v>86</v>
      </c>
      <c r="G126" s="9"/>
      <c r="H126" s="9"/>
      <c r="I126" s="9"/>
      <c r="J126" s="112">
        <f>BK126</f>
        <v>0</v>
      </c>
      <c r="K126" s="21"/>
      <c r="L126" s="95"/>
      <c r="M126" s="103"/>
      <c r="N126" s="9"/>
      <c r="O126" s="9"/>
      <c r="P126" s="113">
        <f>P127+P131+P145</f>
        <v>0</v>
      </c>
      <c r="Q126" s="9"/>
      <c r="R126" s="113">
        <f>R127+R131+R145</f>
        <v>28.3798208</v>
      </c>
      <c r="S126" s="9"/>
      <c r="T126" s="114">
        <f>T127+T131+T145</f>
        <v>0</v>
      </c>
      <c r="U126" s="103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t="s" s="110">
        <v>87</v>
      </c>
      <c r="AS126" s="9"/>
      <c r="AT126" t="s" s="115">
        <v>84</v>
      </c>
      <c r="AU126" t="s" s="115">
        <v>2</v>
      </c>
      <c r="AV126" s="9"/>
      <c r="AW126" s="9"/>
      <c r="AX126" s="9"/>
      <c r="AY126" t="s" s="110">
        <v>88</v>
      </c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116">
        <f>BK127+BK131+BK145</f>
        <v>0</v>
      </c>
      <c r="BL126" s="9"/>
      <c r="BM126" s="9"/>
      <c r="BN126" s="12"/>
    </row>
    <row r="127" ht="22.8" customHeight="1">
      <c r="A127" s="13"/>
      <c r="B127" s="18"/>
      <c r="C127" s="31"/>
      <c r="D127" t="s" s="117">
        <v>84</v>
      </c>
      <c r="E127" t="s" s="118">
        <v>89</v>
      </c>
      <c r="F127" t="s" s="118">
        <v>90</v>
      </c>
      <c r="G127" s="31"/>
      <c r="H127" s="31"/>
      <c r="I127" s="31"/>
      <c r="J127" s="119">
        <f>BK127</f>
        <v>0</v>
      </c>
      <c r="K127" s="33"/>
      <c r="L127" s="95"/>
      <c r="M127" s="103"/>
      <c r="N127" s="9"/>
      <c r="O127" s="9"/>
      <c r="P127" s="113">
        <f>SUM(P128:P130)</f>
        <v>0</v>
      </c>
      <c r="Q127" s="9"/>
      <c r="R127" s="113">
        <f>SUM(R128:R130)</f>
        <v>0.09174</v>
      </c>
      <c r="S127" s="9"/>
      <c r="T127" s="114">
        <f>SUM(T128:T130)</f>
        <v>0</v>
      </c>
      <c r="U127" s="103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t="s" s="110">
        <v>87</v>
      </c>
      <c r="AS127" s="9"/>
      <c r="AT127" t="s" s="115">
        <v>84</v>
      </c>
      <c r="AU127" t="s" s="115">
        <v>87</v>
      </c>
      <c r="AV127" s="9"/>
      <c r="AW127" s="9"/>
      <c r="AX127" s="9"/>
      <c r="AY127" t="s" s="110">
        <v>88</v>
      </c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116">
        <f>SUM(BK128:BK130)</f>
        <v>0</v>
      </c>
      <c r="BL127" s="9"/>
      <c r="BM127" s="9"/>
      <c r="BN127" s="12"/>
    </row>
    <row r="128" ht="33" customHeight="1">
      <c r="A128" s="13"/>
      <c r="B128" s="95"/>
      <c r="C128" t="s" s="120">
        <v>87</v>
      </c>
      <c r="D128" t="s" s="120">
        <v>91</v>
      </c>
      <c r="E128" t="s" s="121">
        <v>92</v>
      </c>
      <c r="F128" t="s" s="121">
        <v>93</v>
      </c>
      <c r="G128" t="s" s="122">
        <v>94</v>
      </c>
      <c r="H128" s="123">
        <v>20.4</v>
      </c>
      <c r="I128" s="124"/>
      <c r="J128" s="125">
        <f>ROUND(I128*H128,2)</f>
        <v>0</v>
      </c>
      <c r="K128" s="126"/>
      <c r="L128" s="95"/>
      <c r="M128" s="127"/>
      <c r="N128" t="s" s="128">
        <v>31</v>
      </c>
      <c r="O128" s="9"/>
      <c r="P128" s="129">
        <f>O128*H128</f>
        <v>0</v>
      </c>
      <c r="Q128" s="129">
        <v>0.00035</v>
      </c>
      <c r="R128" s="129">
        <f>Q128*H128</f>
        <v>0.00714</v>
      </c>
      <c r="S128" s="129">
        <v>0</v>
      </c>
      <c r="T128" s="130">
        <f>S128*H128</f>
        <v>0</v>
      </c>
      <c r="U128" s="103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t="s" s="131">
        <v>95</v>
      </c>
      <c r="AS128" s="9"/>
      <c r="AT128" t="s" s="131">
        <v>91</v>
      </c>
      <c r="AU128" t="s" s="131">
        <v>96</v>
      </c>
      <c r="AV128" s="9"/>
      <c r="AW128" s="9"/>
      <c r="AX128" s="9"/>
      <c r="AY128" t="s" s="89">
        <v>88</v>
      </c>
      <c r="AZ128" s="9"/>
      <c r="BA128" s="9"/>
      <c r="BB128" s="9"/>
      <c r="BC128" s="9"/>
      <c r="BD128" s="9"/>
      <c r="BE128" s="132">
        <f>IF(N128="základná",J128,0)</f>
        <v>0</v>
      </c>
      <c r="BF128" s="132">
        <f>IF(N128="znížená",J128,0)</f>
        <v>0</v>
      </c>
      <c r="BG128" s="132">
        <f>IF(N128="zákl. prenesená",J128,0)</f>
        <v>0</v>
      </c>
      <c r="BH128" s="132">
        <f>IF(N128="zníž. prenesená",J128,0)</f>
        <v>0</v>
      </c>
      <c r="BI128" s="132">
        <f>IF(N128="nulová",J128,0)</f>
        <v>0</v>
      </c>
      <c r="BJ128" t="s" s="89">
        <v>96</v>
      </c>
      <c r="BK128" s="132">
        <f>ROUND(I128*H128,2)</f>
        <v>0</v>
      </c>
      <c r="BL128" t="s" s="89">
        <v>95</v>
      </c>
      <c r="BM128" t="s" s="131">
        <v>97</v>
      </c>
      <c r="BN128" s="12"/>
    </row>
    <row r="129" ht="37.8" customHeight="1">
      <c r="A129" s="13"/>
      <c r="B129" s="95"/>
      <c r="C129" t="s" s="120">
        <v>96</v>
      </c>
      <c r="D129" t="s" s="120">
        <v>91</v>
      </c>
      <c r="E129" t="s" s="121">
        <v>98</v>
      </c>
      <c r="F129" t="s" s="121">
        <v>99</v>
      </c>
      <c r="G129" t="s" s="122">
        <v>94</v>
      </c>
      <c r="H129" s="123">
        <v>20.4</v>
      </c>
      <c r="I129" s="124"/>
      <c r="J129" s="125">
        <f>ROUND(I129*H129,2)</f>
        <v>0</v>
      </c>
      <c r="K129" s="126"/>
      <c r="L129" s="95"/>
      <c r="M129" s="127"/>
      <c r="N129" t="s" s="128">
        <v>31</v>
      </c>
      <c r="O129" s="9"/>
      <c r="P129" s="129">
        <f>O129*H129</f>
        <v>0</v>
      </c>
      <c r="Q129" s="129">
        <v>0.0029</v>
      </c>
      <c r="R129" s="129">
        <f>Q129*H129</f>
        <v>0.05916</v>
      </c>
      <c r="S129" s="129">
        <v>0</v>
      </c>
      <c r="T129" s="130">
        <f>S129*H129</f>
        <v>0</v>
      </c>
      <c r="U129" s="103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t="s" s="131">
        <v>95</v>
      </c>
      <c r="AS129" s="9"/>
      <c r="AT129" t="s" s="131">
        <v>91</v>
      </c>
      <c r="AU129" t="s" s="131">
        <v>96</v>
      </c>
      <c r="AV129" s="9"/>
      <c r="AW129" s="9"/>
      <c r="AX129" s="9"/>
      <c r="AY129" t="s" s="89">
        <v>88</v>
      </c>
      <c r="AZ129" s="9"/>
      <c r="BA129" s="9"/>
      <c r="BB129" s="9"/>
      <c r="BC129" s="9"/>
      <c r="BD129" s="9"/>
      <c r="BE129" s="132">
        <f>IF(N129="základná",J129,0)</f>
        <v>0</v>
      </c>
      <c r="BF129" s="132">
        <f>IF(N129="znížená",J129,0)</f>
        <v>0</v>
      </c>
      <c r="BG129" s="132">
        <f>IF(N129="zákl. prenesená",J129,0)</f>
        <v>0</v>
      </c>
      <c r="BH129" s="132">
        <f>IF(N129="zníž. prenesená",J129,0)</f>
        <v>0</v>
      </c>
      <c r="BI129" s="132">
        <f>IF(N129="nulová",J129,0)</f>
        <v>0</v>
      </c>
      <c r="BJ129" t="s" s="89">
        <v>96</v>
      </c>
      <c r="BK129" s="132">
        <f>ROUND(I129*H129,2)</f>
        <v>0</v>
      </c>
      <c r="BL129" t="s" s="89">
        <v>95</v>
      </c>
      <c r="BM129" t="s" s="131">
        <v>100</v>
      </c>
      <c r="BN129" s="12"/>
    </row>
    <row r="130" ht="24.15" customHeight="1">
      <c r="A130" s="13"/>
      <c r="B130" s="95"/>
      <c r="C130" t="s" s="120">
        <v>101</v>
      </c>
      <c r="D130" t="s" s="120">
        <v>91</v>
      </c>
      <c r="E130" t="s" s="121">
        <v>102</v>
      </c>
      <c r="F130" t="s" s="121">
        <v>103</v>
      </c>
      <c r="G130" t="s" s="122">
        <v>94</v>
      </c>
      <c r="H130" s="123">
        <v>24</v>
      </c>
      <c r="I130" s="124"/>
      <c r="J130" s="125">
        <f>ROUND(I130*H130,2)</f>
        <v>0</v>
      </c>
      <c r="K130" s="126"/>
      <c r="L130" s="95"/>
      <c r="M130" s="127"/>
      <c r="N130" t="s" s="128">
        <v>31</v>
      </c>
      <c r="O130" s="9"/>
      <c r="P130" s="129">
        <f>O130*H130</f>
        <v>0</v>
      </c>
      <c r="Q130" s="129">
        <v>0.00106</v>
      </c>
      <c r="R130" s="129">
        <f>Q130*H130</f>
        <v>0.02544</v>
      </c>
      <c r="S130" s="129">
        <v>0</v>
      </c>
      <c r="T130" s="130">
        <f>S130*H130</f>
        <v>0</v>
      </c>
      <c r="U130" s="103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t="s" s="131">
        <v>95</v>
      </c>
      <c r="AS130" s="9"/>
      <c r="AT130" t="s" s="131">
        <v>91</v>
      </c>
      <c r="AU130" t="s" s="131">
        <v>96</v>
      </c>
      <c r="AV130" s="9"/>
      <c r="AW130" s="9"/>
      <c r="AX130" s="9"/>
      <c r="AY130" t="s" s="89">
        <v>88</v>
      </c>
      <c r="AZ130" s="9"/>
      <c r="BA130" s="9"/>
      <c r="BB130" s="9"/>
      <c r="BC130" s="9"/>
      <c r="BD130" s="9"/>
      <c r="BE130" s="132">
        <f>IF(N130="základná",J130,0)</f>
        <v>0</v>
      </c>
      <c r="BF130" s="132">
        <f>IF(N130="znížená",J130,0)</f>
        <v>0</v>
      </c>
      <c r="BG130" s="132">
        <f>IF(N130="zákl. prenesená",J130,0)</f>
        <v>0</v>
      </c>
      <c r="BH130" s="132">
        <f>IF(N130="zníž. prenesená",J130,0)</f>
        <v>0</v>
      </c>
      <c r="BI130" s="132">
        <f>IF(N130="nulová",J130,0)</f>
        <v>0</v>
      </c>
      <c r="BJ130" t="s" s="89">
        <v>96</v>
      </c>
      <c r="BK130" s="132">
        <f>ROUND(I130*H130,2)</f>
        <v>0</v>
      </c>
      <c r="BL130" t="s" s="89">
        <v>95</v>
      </c>
      <c r="BM130" t="s" s="131">
        <v>104</v>
      </c>
      <c r="BN130" s="12"/>
    </row>
    <row r="131" ht="22.8" customHeight="1">
      <c r="A131" s="13"/>
      <c r="B131" s="18"/>
      <c r="C131" s="133"/>
      <c r="D131" t="s" s="134">
        <v>84</v>
      </c>
      <c r="E131" t="s" s="135">
        <v>105</v>
      </c>
      <c r="F131" t="s" s="135">
        <v>106</v>
      </c>
      <c r="G131" s="133"/>
      <c r="H131" s="133"/>
      <c r="I131" s="133"/>
      <c r="J131" s="136">
        <f>BK131</f>
        <v>0</v>
      </c>
      <c r="K131" s="126"/>
      <c r="L131" s="95"/>
      <c r="M131" s="103"/>
      <c r="N131" s="9"/>
      <c r="O131" s="9"/>
      <c r="P131" s="113">
        <f>SUM(P132:P144)</f>
        <v>0</v>
      </c>
      <c r="Q131" s="9"/>
      <c r="R131" s="113">
        <f>SUM(R132:R144)</f>
        <v>28.2880808</v>
      </c>
      <c r="S131" s="9"/>
      <c r="T131" s="114">
        <f>SUM(T132:T144)</f>
        <v>0</v>
      </c>
      <c r="U131" s="103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t="s" s="110">
        <v>87</v>
      </c>
      <c r="AS131" s="9"/>
      <c r="AT131" t="s" s="115">
        <v>84</v>
      </c>
      <c r="AU131" t="s" s="115">
        <v>87</v>
      </c>
      <c r="AV131" s="9"/>
      <c r="AW131" s="9"/>
      <c r="AX131" s="9"/>
      <c r="AY131" t="s" s="110">
        <v>88</v>
      </c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116">
        <f>SUM(BK132:BK144)</f>
        <v>0</v>
      </c>
      <c r="BL131" s="9"/>
      <c r="BM131" s="9"/>
      <c r="BN131" s="12"/>
    </row>
    <row r="132" ht="24.15" customHeight="1">
      <c r="A132" s="13"/>
      <c r="B132" s="95"/>
      <c r="C132" t="s" s="120">
        <v>95</v>
      </c>
      <c r="D132" t="s" s="120">
        <v>91</v>
      </c>
      <c r="E132" t="s" s="121">
        <v>107</v>
      </c>
      <c r="F132" t="s" s="121">
        <v>108</v>
      </c>
      <c r="G132" t="s" s="122">
        <v>94</v>
      </c>
      <c r="H132" s="123">
        <v>550</v>
      </c>
      <c r="I132" s="124"/>
      <c r="J132" s="125">
        <f>ROUND(I132*H132,2)</f>
        <v>0</v>
      </c>
      <c r="K132" s="126"/>
      <c r="L132" s="95"/>
      <c r="M132" s="127"/>
      <c r="N132" t="s" s="128">
        <v>31</v>
      </c>
      <c r="O132" s="9"/>
      <c r="P132" s="129">
        <f>O132*H132</f>
        <v>0</v>
      </c>
      <c r="Q132" s="129">
        <v>0.02572</v>
      </c>
      <c r="R132" s="129">
        <f>Q132*H132</f>
        <v>14.146</v>
      </c>
      <c r="S132" s="129">
        <v>0</v>
      </c>
      <c r="T132" s="130">
        <f>S132*H132</f>
        <v>0</v>
      </c>
      <c r="U132" s="103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t="s" s="131">
        <v>95</v>
      </c>
      <c r="AS132" s="9"/>
      <c r="AT132" t="s" s="131">
        <v>91</v>
      </c>
      <c r="AU132" t="s" s="131">
        <v>96</v>
      </c>
      <c r="AV132" s="9"/>
      <c r="AW132" s="9"/>
      <c r="AX132" s="9"/>
      <c r="AY132" t="s" s="89">
        <v>88</v>
      </c>
      <c r="AZ132" s="9"/>
      <c r="BA132" s="9"/>
      <c r="BB132" s="9"/>
      <c r="BC132" s="9"/>
      <c r="BD132" s="9"/>
      <c r="BE132" s="132">
        <f>IF(N132="základná",J132,0)</f>
        <v>0</v>
      </c>
      <c r="BF132" s="132">
        <f>IF(N132="znížená",J132,0)</f>
        <v>0</v>
      </c>
      <c r="BG132" s="132">
        <f>IF(N132="zákl. prenesená",J132,0)</f>
        <v>0</v>
      </c>
      <c r="BH132" s="132">
        <f>IF(N132="zníž. prenesená",J132,0)</f>
        <v>0</v>
      </c>
      <c r="BI132" s="132">
        <f>IF(N132="nulová",J132,0)</f>
        <v>0</v>
      </c>
      <c r="BJ132" t="s" s="89">
        <v>96</v>
      </c>
      <c r="BK132" s="132">
        <f>ROUND(I132*H132,2)</f>
        <v>0</v>
      </c>
      <c r="BL132" t="s" s="89">
        <v>95</v>
      </c>
      <c r="BM132" t="s" s="131">
        <v>109</v>
      </c>
      <c r="BN132" s="12"/>
    </row>
    <row r="133" ht="24.15" customHeight="1">
      <c r="A133" s="13"/>
      <c r="B133" s="95"/>
      <c r="C133" t="s" s="120">
        <v>110</v>
      </c>
      <c r="D133" t="s" s="120">
        <v>91</v>
      </c>
      <c r="E133" t="s" s="121">
        <v>111</v>
      </c>
      <c r="F133" t="s" s="121">
        <v>112</v>
      </c>
      <c r="G133" t="s" s="122">
        <v>94</v>
      </c>
      <c r="H133" s="123">
        <v>550</v>
      </c>
      <c r="I133" s="124"/>
      <c r="J133" s="125">
        <f>ROUND(I133*H133,2)</f>
        <v>0</v>
      </c>
      <c r="K133" s="126"/>
      <c r="L133" s="95"/>
      <c r="M133" s="127"/>
      <c r="N133" t="s" s="128">
        <v>31</v>
      </c>
      <c r="O133" s="9"/>
      <c r="P133" s="129">
        <f>O133*H133</f>
        <v>0</v>
      </c>
      <c r="Q133" s="129">
        <v>0</v>
      </c>
      <c r="R133" s="129">
        <f>Q133*H133</f>
        <v>0</v>
      </c>
      <c r="S133" s="129">
        <v>0</v>
      </c>
      <c r="T133" s="130">
        <f>S133*H133</f>
        <v>0</v>
      </c>
      <c r="U133" s="103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t="s" s="131">
        <v>95</v>
      </c>
      <c r="AS133" s="9"/>
      <c r="AT133" t="s" s="131">
        <v>91</v>
      </c>
      <c r="AU133" t="s" s="131">
        <v>96</v>
      </c>
      <c r="AV133" s="9"/>
      <c r="AW133" s="9"/>
      <c r="AX133" s="9"/>
      <c r="AY133" t="s" s="89">
        <v>88</v>
      </c>
      <c r="AZ133" s="9"/>
      <c r="BA133" s="9"/>
      <c r="BB133" s="9"/>
      <c r="BC133" s="9"/>
      <c r="BD133" s="9"/>
      <c r="BE133" s="132">
        <f>IF(N133="základná",J133,0)</f>
        <v>0</v>
      </c>
      <c r="BF133" s="132">
        <f>IF(N133="znížená",J133,0)</f>
        <v>0</v>
      </c>
      <c r="BG133" s="132">
        <f>IF(N133="zákl. prenesená",J133,0)</f>
        <v>0</v>
      </c>
      <c r="BH133" s="132">
        <f>IF(N133="zníž. prenesená",J133,0)</f>
        <v>0</v>
      </c>
      <c r="BI133" s="132">
        <f>IF(N133="nulová",J133,0)</f>
        <v>0</v>
      </c>
      <c r="BJ133" t="s" s="89">
        <v>96</v>
      </c>
      <c r="BK133" s="132">
        <f>ROUND(I133*H133,2)</f>
        <v>0</v>
      </c>
      <c r="BL133" t="s" s="89">
        <v>95</v>
      </c>
      <c r="BM133" t="s" s="131">
        <v>113</v>
      </c>
      <c r="BN133" s="12"/>
    </row>
    <row r="134" ht="24.15" customHeight="1">
      <c r="A134" s="13"/>
      <c r="B134" s="95"/>
      <c r="C134" t="s" s="120">
        <v>89</v>
      </c>
      <c r="D134" t="s" s="120">
        <v>91</v>
      </c>
      <c r="E134" t="s" s="121">
        <v>114</v>
      </c>
      <c r="F134" t="s" s="121">
        <v>115</v>
      </c>
      <c r="G134" t="s" s="122">
        <v>94</v>
      </c>
      <c r="H134" s="123">
        <v>550</v>
      </c>
      <c r="I134" s="124"/>
      <c r="J134" s="125">
        <f>ROUND(I134*H134,2)</f>
        <v>0</v>
      </c>
      <c r="K134" s="126"/>
      <c r="L134" s="95"/>
      <c r="M134" s="127"/>
      <c r="N134" t="s" s="128">
        <v>31</v>
      </c>
      <c r="O134" s="9"/>
      <c r="P134" s="129">
        <f>O134*H134</f>
        <v>0</v>
      </c>
      <c r="Q134" s="129">
        <v>0.02571</v>
      </c>
      <c r="R134" s="129">
        <f>Q134*H134</f>
        <v>14.1405</v>
      </c>
      <c r="S134" s="129">
        <v>0</v>
      </c>
      <c r="T134" s="130">
        <f>S134*H134</f>
        <v>0</v>
      </c>
      <c r="U134" s="103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t="s" s="131">
        <v>95</v>
      </c>
      <c r="AS134" s="9"/>
      <c r="AT134" t="s" s="131">
        <v>91</v>
      </c>
      <c r="AU134" t="s" s="131">
        <v>96</v>
      </c>
      <c r="AV134" s="9"/>
      <c r="AW134" s="9"/>
      <c r="AX134" s="9"/>
      <c r="AY134" t="s" s="89">
        <v>88</v>
      </c>
      <c r="AZ134" s="9"/>
      <c r="BA134" s="9"/>
      <c r="BB134" s="9"/>
      <c r="BC134" s="9"/>
      <c r="BD134" s="9"/>
      <c r="BE134" s="132">
        <f>IF(N134="základná",J134,0)</f>
        <v>0</v>
      </c>
      <c r="BF134" s="132">
        <f>IF(N134="znížená",J134,0)</f>
        <v>0</v>
      </c>
      <c r="BG134" s="132">
        <f>IF(N134="zákl. prenesená",J134,0)</f>
        <v>0</v>
      </c>
      <c r="BH134" s="132">
        <f>IF(N134="zníž. prenesená",J134,0)</f>
        <v>0</v>
      </c>
      <c r="BI134" s="132">
        <f>IF(N134="nulová",J134,0)</f>
        <v>0</v>
      </c>
      <c r="BJ134" t="s" s="89">
        <v>96</v>
      </c>
      <c r="BK134" s="132">
        <f>ROUND(I134*H134,2)</f>
        <v>0</v>
      </c>
      <c r="BL134" t="s" s="89">
        <v>95</v>
      </c>
      <c r="BM134" t="s" s="131">
        <v>116</v>
      </c>
      <c r="BN134" s="12"/>
    </row>
    <row r="135" ht="24.15" customHeight="1">
      <c r="A135" s="13"/>
      <c r="B135" s="95"/>
      <c r="C135" t="s" s="120">
        <v>117</v>
      </c>
      <c r="D135" t="s" s="120">
        <v>91</v>
      </c>
      <c r="E135" t="s" s="121">
        <v>118</v>
      </c>
      <c r="F135" t="s" s="121">
        <v>119</v>
      </c>
      <c r="G135" t="s" s="122">
        <v>120</v>
      </c>
      <c r="H135" s="123">
        <v>50.421</v>
      </c>
      <c r="I135" s="124"/>
      <c r="J135" s="125">
        <f>ROUND(I135*H135,2)</f>
        <v>0</v>
      </c>
      <c r="K135" s="126"/>
      <c r="L135" s="95"/>
      <c r="M135" s="127"/>
      <c r="N135" t="s" s="128">
        <v>31</v>
      </c>
      <c r="O135" s="9"/>
      <c r="P135" s="129">
        <f>O135*H135</f>
        <v>0</v>
      </c>
      <c r="Q135" s="129">
        <v>0</v>
      </c>
      <c r="R135" s="129">
        <f>Q135*H135</f>
        <v>0</v>
      </c>
      <c r="S135" s="129">
        <v>0</v>
      </c>
      <c r="T135" s="130">
        <f>S135*H135</f>
        <v>0</v>
      </c>
      <c r="U135" s="103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t="s" s="131">
        <v>95</v>
      </c>
      <c r="AS135" s="9"/>
      <c r="AT135" t="s" s="131">
        <v>91</v>
      </c>
      <c r="AU135" t="s" s="131">
        <v>96</v>
      </c>
      <c r="AV135" s="9"/>
      <c r="AW135" s="9"/>
      <c r="AX135" s="9"/>
      <c r="AY135" t="s" s="89">
        <v>88</v>
      </c>
      <c r="AZ135" s="9"/>
      <c r="BA135" s="9"/>
      <c r="BB135" s="9"/>
      <c r="BC135" s="9"/>
      <c r="BD135" s="9"/>
      <c r="BE135" s="132">
        <f>IF(N135="základná",J135,0)</f>
        <v>0</v>
      </c>
      <c r="BF135" s="132">
        <f>IF(N135="znížená",J135,0)</f>
        <v>0</v>
      </c>
      <c r="BG135" s="132">
        <f>IF(N135="zákl. prenesená",J135,0)</f>
        <v>0</v>
      </c>
      <c r="BH135" s="132">
        <f>IF(N135="zníž. prenesená",J135,0)</f>
        <v>0</v>
      </c>
      <c r="BI135" s="132">
        <f>IF(N135="nulová",J135,0)</f>
        <v>0</v>
      </c>
      <c r="BJ135" t="s" s="89">
        <v>96</v>
      </c>
      <c r="BK135" s="132">
        <f>ROUND(I135*H135,2)</f>
        <v>0</v>
      </c>
      <c r="BL135" t="s" s="89">
        <v>95</v>
      </c>
      <c r="BM135" t="s" s="131">
        <v>121</v>
      </c>
      <c r="BN135" s="12"/>
    </row>
    <row r="136" ht="16.5" customHeight="1">
      <c r="A136" s="13"/>
      <c r="B136" s="95"/>
      <c r="C136" t="s" s="120">
        <v>122</v>
      </c>
      <c r="D136" t="s" s="120">
        <v>91</v>
      </c>
      <c r="E136" t="s" s="121">
        <v>123</v>
      </c>
      <c r="F136" t="s" s="121">
        <v>124</v>
      </c>
      <c r="G136" t="s" s="122">
        <v>125</v>
      </c>
      <c r="H136" s="123">
        <v>1</v>
      </c>
      <c r="I136" s="124"/>
      <c r="J136" s="125">
        <f>ROUND(I136*H136,2)</f>
        <v>0</v>
      </c>
      <c r="K136" s="126"/>
      <c r="L136" s="95"/>
      <c r="M136" s="127"/>
      <c r="N136" t="s" s="128">
        <v>31</v>
      </c>
      <c r="O136" s="9"/>
      <c r="P136" s="129">
        <f>O136*H136</f>
        <v>0</v>
      </c>
      <c r="Q136" s="129">
        <v>0.0015808</v>
      </c>
      <c r="R136" s="129">
        <f>Q136*H136</f>
        <v>0.0015808</v>
      </c>
      <c r="S136" s="129">
        <v>0</v>
      </c>
      <c r="T136" s="130">
        <f>S136*H136</f>
        <v>0</v>
      </c>
      <c r="U136" s="103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t="s" s="131">
        <v>95</v>
      </c>
      <c r="AS136" s="9"/>
      <c r="AT136" t="s" s="131">
        <v>91</v>
      </c>
      <c r="AU136" t="s" s="131">
        <v>96</v>
      </c>
      <c r="AV136" s="9"/>
      <c r="AW136" s="9"/>
      <c r="AX136" s="9"/>
      <c r="AY136" t="s" s="89">
        <v>88</v>
      </c>
      <c r="AZ136" s="9"/>
      <c r="BA136" s="9"/>
      <c r="BB136" s="9"/>
      <c r="BC136" s="9"/>
      <c r="BD136" s="9"/>
      <c r="BE136" s="132">
        <f>IF(N136="základná",J136,0)</f>
        <v>0</v>
      </c>
      <c r="BF136" s="132">
        <f>IF(N136="znížená",J136,0)</f>
        <v>0</v>
      </c>
      <c r="BG136" s="132">
        <f>IF(N136="zákl. prenesená",J136,0)</f>
        <v>0</v>
      </c>
      <c r="BH136" s="132">
        <f>IF(N136="zníž. prenesená",J136,0)</f>
        <v>0</v>
      </c>
      <c r="BI136" s="132">
        <f>IF(N136="nulová",J136,0)</f>
        <v>0</v>
      </c>
      <c r="BJ136" t="s" s="89">
        <v>96</v>
      </c>
      <c r="BK136" s="132">
        <f>ROUND(I136*H136,2)</f>
        <v>0</v>
      </c>
      <c r="BL136" t="s" s="89">
        <v>95</v>
      </c>
      <c r="BM136" t="s" s="131">
        <v>126</v>
      </c>
      <c r="BN136" s="12"/>
    </row>
    <row r="137" ht="21.75" customHeight="1">
      <c r="A137" s="13"/>
      <c r="B137" s="95"/>
      <c r="C137" t="s" s="120">
        <v>105</v>
      </c>
      <c r="D137" t="s" s="120">
        <v>91</v>
      </c>
      <c r="E137" t="s" s="121">
        <v>127</v>
      </c>
      <c r="F137" t="s" s="121">
        <v>128</v>
      </c>
      <c r="G137" t="s" s="122">
        <v>129</v>
      </c>
      <c r="H137" s="123">
        <v>1</v>
      </c>
      <c r="I137" s="124"/>
      <c r="J137" s="125">
        <f>ROUND(I137*H137,2)</f>
        <v>0</v>
      </c>
      <c r="K137" s="126"/>
      <c r="L137" s="95"/>
      <c r="M137" s="127"/>
      <c r="N137" t="s" s="128">
        <v>31</v>
      </c>
      <c r="O137" s="9"/>
      <c r="P137" s="129">
        <f>O137*H137</f>
        <v>0</v>
      </c>
      <c r="Q137" s="129">
        <v>0</v>
      </c>
      <c r="R137" s="129">
        <f>Q137*H137</f>
        <v>0</v>
      </c>
      <c r="S137" s="129">
        <v>0</v>
      </c>
      <c r="T137" s="130">
        <f>S137*H137</f>
        <v>0</v>
      </c>
      <c r="U137" s="103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t="s" s="131">
        <v>95</v>
      </c>
      <c r="AS137" s="9"/>
      <c r="AT137" t="s" s="131">
        <v>91</v>
      </c>
      <c r="AU137" t="s" s="131">
        <v>96</v>
      </c>
      <c r="AV137" s="9"/>
      <c r="AW137" s="9"/>
      <c r="AX137" s="9"/>
      <c r="AY137" t="s" s="89">
        <v>88</v>
      </c>
      <c r="AZ137" s="9"/>
      <c r="BA137" s="9"/>
      <c r="BB137" s="9"/>
      <c r="BC137" s="9"/>
      <c r="BD137" s="9"/>
      <c r="BE137" s="132">
        <f>IF(N137="základná",J137,0)</f>
        <v>0</v>
      </c>
      <c r="BF137" s="132">
        <f>IF(N137="znížená",J137,0)</f>
        <v>0</v>
      </c>
      <c r="BG137" s="132">
        <f>IF(N137="zákl. prenesená",J137,0)</f>
        <v>0</v>
      </c>
      <c r="BH137" s="132">
        <f>IF(N137="zníž. prenesená",J137,0)</f>
        <v>0</v>
      </c>
      <c r="BI137" s="132">
        <f>IF(N137="nulová",J137,0)</f>
        <v>0</v>
      </c>
      <c r="BJ137" t="s" s="89">
        <v>96</v>
      </c>
      <c r="BK137" s="132">
        <f>ROUND(I137*H137,2)</f>
        <v>0</v>
      </c>
      <c r="BL137" t="s" s="89">
        <v>95</v>
      </c>
      <c r="BM137" t="s" s="131">
        <v>130</v>
      </c>
      <c r="BN137" s="12"/>
    </row>
    <row r="138" ht="21.75" customHeight="1">
      <c r="A138" s="13"/>
      <c r="B138" s="95"/>
      <c r="C138" t="s" s="120">
        <v>131</v>
      </c>
      <c r="D138" t="s" s="120">
        <v>91</v>
      </c>
      <c r="E138" t="s" s="121">
        <v>132</v>
      </c>
      <c r="F138" t="s" s="121">
        <v>133</v>
      </c>
      <c r="G138" t="s" s="122">
        <v>120</v>
      </c>
      <c r="H138" s="123">
        <v>50.421</v>
      </c>
      <c r="I138" s="124"/>
      <c r="J138" s="125">
        <f>ROUND(I138*H138,2)</f>
        <v>0</v>
      </c>
      <c r="K138" s="126"/>
      <c r="L138" s="95"/>
      <c r="M138" s="127"/>
      <c r="N138" t="s" s="128">
        <v>31</v>
      </c>
      <c r="O138" s="9"/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U138" s="103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t="s" s="131">
        <v>95</v>
      </c>
      <c r="AS138" s="9"/>
      <c r="AT138" t="s" s="131">
        <v>91</v>
      </c>
      <c r="AU138" t="s" s="131">
        <v>96</v>
      </c>
      <c r="AV138" s="9"/>
      <c r="AW138" s="9"/>
      <c r="AX138" s="9"/>
      <c r="AY138" t="s" s="89">
        <v>88</v>
      </c>
      <c r="AZ138" s="9"/>
      <c r="BA138" s="9"/>
      <c r="BB138" s="9"/>
      <c r="BC138" s="9"/>
      <c r="BD138" s="9"/>
      <c r="BE138" s="132">
        <f>IF(N138="základná",J138,0)</f>
        <v>0</v>
      </c>
      <c r="BF138" s="132">
        <f>IF(N138="znížená",J138,0)</f>
        <v>0</v>
      </c>
      <c r="BG138" s="132">
        <f>IF(N138="zákl. prenesená",J138,0)</f>
        <v>0</v>
      </c>
      <c r="BH138" s="132">
        <f>IF(N138="zníž. prenesená",J138,0)</f>
        <v>0</v>
      </c>
      <c r="BI138" s="132">
        <f>IF(N138="nulová",J138,0)</f>
        <v>0</v>
      </c>
      <c r="BJ138" t="s" s="89">
        <v>96</v>
      </c>
      <c r="BK138" s="132">
        <f>ROUND(I138*H138,2)</f>
        <v>0</v>
      </c>
      <c r="BL138" t="s" s="89">
        <v>95</v>
      </c>
      <c r="BM138" t="s" s="131">
        <v>134</v>
      </c>
      <c r="BN138" s="12"/>
    </row>
    <row r="139" ht="24.15" customHeight="1">
      <c r="A139" s="13"/>
      <c r="B139" s="95"/>
      <c r="C139" t="s" s="120">
        <v>135</v>
      </c>
      <c r="D139" t="s" s="120">
        <v>91</v>
      </c>
      <c r="E139" t="s" s="121">
        <v>136</v>
      </c>
      <c r="F139" t="s" s="121">
        <v>137</v>
      </c>
      <c r="G139" t="s" s="122">
        <v>120</v>
      </c>
      <c r="H139" s="123">
        <v>50.421</v>
      </c>
      <c r="I139" s="124"/>
      <c r="J139" s="125">
        <f>ROUND(I139*H139,2)</f>
        <v>0</v>
      </c>
      <c r="K139" s="126"/>
      <c r="L139" s="95"/>
      <c r="M139" s="127"/>
      <c r="N139" t="s" s="128">
        <v>31</v>
      </c>
      <c r="O139" s="9"/>
      <c r="P139" s="129">
        <f>O139*H139</f>
        <v>0</v>
      </c>
      <c r="Q139" s="129">
        <v>0</v>
      </c>
      <c r="R139" s="129">
        <f>Q139*H139</f>
        <v>0</v>
      </c>
      <c r="S139" s="129">
        <v>0</v>
      </c>
      <c r="T139" s="130">
        <f>S139*H139</f>
        <v>0</v>
      </c>
      <c r="U139" s="103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t="s" s="131">
        <v>95</v>
      </c>
      <c r="AS139" s="9"/>
      <c r="AT139" t="s" s="131">
        <v>91</v>
      </c>
      <c r="AU139" t="s" s="131">
        <v>96</v>
      </c>
      <c r="AV139" s="9"/>
      <c r="AW139" s="9"/>
      <c r="AX139" s="9"/>
      <c r="AY139" t="s" s="89">
        <v>88</v>
      </c>
      <c r="AZ139" s="9"/>
      <c r="BA139" s="9"/>
      <c r="BB139" s="9"/>
      <c r="BC139" s="9"/>
      <c r="BD139" s="9"/>
      <c r="BE139" s="132">
        <f>IF(N139="základná",J139,0)</f>
        <v>0</v>
      </c>
      <c r="BF139" s="132">
        <f>IF(N139="znížená",J139,0)</f>
        <v>0</v>
      </c>
      <c r="BG139" s="132">
        <f>IF(N139="zákl. prenesená",J139,0)</f>
        <v>0</v>
      </c>
      <c r="BH139" s="132">
        <f>IF(N139="zníž. prenesená",J139,0)</f>
        <v>0</v>
      </c>
      <c r="BI139" s="132">
        <f>IF(N139="nulová",J139,0)</f>
        <v>0</v>
      </c>
      <c r="BJ139" t="s" s="89">
        <v>96</v>
      </c>
      <c r="BK139" s="132">
        <f>ROUND(I139*H139,2)</f>
        <v>0</v>
      </c>
      <c r="BL139" t="s" s="89">
        <v>95</v>
      </c>
      <c r="BM139" t="s" s="131">
        <v>138</v>
      </c>
      <c r="BN139" s="12"/>
    </row>
    <row r="140" ht="24.15" customHeight="1">
      <c r="A140" s="13"/>
      <c r="B140" s="95"/>
      <c r="C140" t="s" s="120">
        <v>139</v>
      </c>
      <c r="D140" t="s" s="120">
        <v>91</v>
      </c>
      <c r="E140" t="s" s="121">
        <v>140</v>
      </c>
      <c r="F140" t="s" s="121">
        <v>141</v>
      </c>
      <c r="G140" t="s" s="122">
        <v>120</v>
      </c>
      <c r="H140" s="123">
        <v>50.421</v>
      </c>
      <c r="I140" s="124"/>
      <c r="J140" s="125">
        <f>ROUND(I140*H140,2)</f>
        <v>0</v>
      </c>
      <c r="K140" s="126"/>
      <c r="L140" s="95"/>
      <c r="M140" s="127"/>
      <c r="N140" t="s" s="128">
        <v>31</v>
      </c>
      <c r="O140" s="9"/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U140" s="103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t="s" s="131">
        <v>95</v>
      </c>
      <c r="AS140" s="9"/>
      <c r="AT140" t="s" s="131">
        <v>91</v>
      </c>
      <c r="AU140" t="s" s="131">
        <v>96</v>
      </c>
      <c r="AV140" s="9"/>
      <c r="AW140" s="9"/>
      <c r="AX140" s="9"/>
      <c r="AY140" t="s" s="89">
        <v>88</v>
      </c>
      <c r="AZ140" s="9"/>
      <c r="BA140" s="9"/>
      <c r="BB140" s="9"/>
      <c r="BC140" s="9"/>
      <c r="BD140" s="9"/>
      <c r="BE140" s="132">
        <f>IF(N140="základná",J140,0)</f>
        <v>0</v>
      </c>
      <c r="BF140" s="132">
        <f>IF(N140="znížená",J140,0)</f>
        <v>0</v>
      </c>
      <c r="BG140" s="132">
        <f>IF(N140="zákl. prenesená",J140,0)</f>
        <v>0</v>
      </c>
      <c r="BH140" s="132">
        <f>IF(N140="zníž. prenesená",J140,0)</f>
        <v>0</v>
      </c>
      <c r="BI140" s="132">
        <f>IF(N140="nulová",J140,0)</f>
        <v>0</v>
      </c>
      <c r="BJ140" t="s" s="89">
        <v>96</v>
      </c>
      <c r="BK140" s="132">
        <f>ROUND(I140*H140,2)</f>
        <v>0</v>
      </c>
      <c r="BL140" t="s" s="89">
        <v>95</v>
      </c>
      <c r="BM140" t="s" s="131">
        <v>142</v>
      </c>
      <c r="BN140" s="12"/>
    </row>
    <row r="141" ht="33" customHeight="1">
      <c r="A141" s="13"/>
      <c r="B141" s="95"/>
      <c r="C141" t="s" s="120">
        <v>143</v>
      </c>
      <c r="D141" t="s" s="120">
        <v>91</v>
      </c>
      <c r="E141" t="s" s="121">
        <v>144</v>
      </c>
      <c r="F141" t="s" s="121">
        <v>145</v>
      </c>
      <c r="G141" t="s" s="122">
        <v>120</v>
      </c>
      <c r="H141" s="123">
        <v>50.421</v>
      </c>
      <c r="I141" s="124"/>
      <c r="J141" s="125">
        <f>ROUND(I141*H141,2)</f>
        <v>0</v>
      </c>
      <c r="K141" s="126"/>
      <c r="L141" s="95"/>
      <c r="M141" s="127"/>
      <c r="N141" t="s" s="128">
        <v>31</v>
      </c>
      <c r="O141" s="9"/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U141" s="103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t="s" s="131">
        <v>95</v>
      </c>
      <c r="AS141" s="9"/>
      <c r="AT141" t="s" s="131">
        <v>91</v>
      </c>
      <c r="AU141" t="s" s="131">
        <v>96</v>
      </c>
      <c r="AV141" s="9"/>
      <c r="AW141" s="9"/>
      <c r="AX141" s="9"/>
      <c r="AY141" t="s" s="89">
        <v>88</v>
      </c>
      <c r="AZ141" s="9"/>
      <c r="BA141" s="9"/>
      <c r="BB141" s="9"/>
      <c r="BC141" s="9"/>
      <c r="BD141" s="9"/>
      <c r="BE141" s="132">
        <f>IF(N141="základná",J141,0)</f>
        <v>0</v>
      </c>
      <c r="BF141" s="132">
        <f>IF(N141="znížená",J141,0)</f>
        <v>0</v>
      </c>
      <c r="BG141" s="132">
        <f>IF(N141="zákl. prenesená",J141,0)</f>
        <v>0</v>
      </c>
      <c r="BH141" s="132">
        <f>IF(N141="zníž. prenesená",J141,0)</f>
        <v>0</v>
      </c>
      <c r="BI141" s="132">
        <f>IF(N141="nulová",J141,0)</f>
        <v>0</v>
      </c>
      <c r="BJ141" t="s" s="89">
        <v>96</v>
      </c>
      <c r="BK141" s="132">
        <f>ROUND(I141*H141,2)</f>
        <v>0</v>
      </c>
      <c r="BL141" t="s" s="89">
        <v>95</v>
      </c>
      <c r="BM141" t="s" s="131">
        <v>146</v>
      </c>
      <c r="BN141" s="12"/>
    </row>
    <row r="142" ht="24.15" customHeight="1">
      <c r="A142" s="13"/>
      <c r="B142" s="95"/>
      <c r="C142" t="s" s="120">
        <v>147</v>
      </c>
      <c r="D142" t="s" s="120">
        <v>91</v>
      </c>
      <c r="E142" t="s" s="121">
        <v>148</v>
      </c>
      <c r="F142" t="s" s="121">
        <v>149</v>
      </c>
      <c r="G142" t="s" s="122">
        <v>120</v>
      </c>
      <c r="H142" s="123">
        <v>31.76</v>
      </c>
      <c r="I142" s="124"/>
      <c r="J142" s="125">
        <f>ROUND(I142*H142,2)</f>
        <v>0</v>
      </c>
      <c r="K142" s="126"/>
      <c r="L142" s="95"/>
      <c r="M142" s="127"/>
      <c r="N142" t="s" s="128">
        <v>31</v>
      </c>
      <c r="O142" s="9"/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U142" s="103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t="s" s="131">
        <v>95</v>
      </c>
      <c r="AS142" s="9"/>
      <c r="AT142" t="s" s="131">
        <v>91</v>
      </c>
      <c r="AU142" t="s" s="131">
        <v>96</v>
      </c>
      <c r="AV142" s="9"/>
      <c r="AW142" s="9"/>
      <c r="AX142" s="9"/>
      <c r="AY142" t="s" s="89">
        <v>88</v>
      </c>
      <c r="AZ142" s="9"/>
      <c r="BA142" s="9"/>
      <c r="BB142" s="9"/>
      <c r="BC142" s="9"/>
      <c r="BD142" s="9"/>
      <c r="BE142" s="132">
        <f>IF(N142="základná",J142,0)</f>
        <v>0</v>
      </c>
      <c r="BF142" s="132">
        <f>IF(N142="znížená",J142,0)</f>
        <v>0</v>
      </c>
      <c r="BG142" s="132">
        <f>IF(N142="zákl. prenesená",J142,0)</f>
        <v>0</v>
      </c>
      <c r="BH142" s="132">
        <f>IF(N142="zníž. prenesená",J142,0)</f>
        <v>0</v>
      </c>
      <c r="BI142" s="132">
        <f>IF(N142="nulová",J142,0)</f>
        <v>0</v>
      </c>
      <c r="BJ142" t="s" s="89">
        <v>96</v>
      </c>
      <c r="BK142" s="132">
        <f>ROUND(I142*H142,2)</f>
        <v>0</v>
      </c>
      <c r="BL142" t="s" s="89">
        <v>95</v>
      </c>
      <c r="BM142" t="s" s="131">
        <v>150</v>
      </c>
      <c r="BN142" s="12"/>
    </row>
    <row r="143" ht="33" customHeight="1">
      <c r="A143" s="13"/>
      <c r="B143" s="95"/>
      <c r="C143" t="s" s="120">
        <v>151</v>
      </c>
      <c r="D143" t="s" s="120">
        <v>91</v>
      </c>
      <c r="E143" t="s" s="121">
        <v>152</v>
      </c>
      <c r="F143" t="s" s="121">
        <v>153</v>
      </c>
      <c r="G143" t="s" s="122">
        <v>120</v>
      </c>
      <c r="H143" s="123">
        <v>21.99</v>
      </c>
      <c r="I143" s="124"/>
      <c r="J143" s="125">
        <f>ROUND(I143*H143,2)</f>
        <v>0</v>
      </c>
      <c r="K143" s="126"/>
      <c r="L143" s="95"/>
      <c r="M143" s="127"/>
      <c r="N143" t="s" s="128">
        <v>31</v>
      </c>
      <c r="O143" s="9"/>
      <c r="P143" s="129">
        <f>O143*H143</f>
        <v>0</v>
      </c>
      <c r="Q143" s="129">
        <v>0</v>
      </c>
      <c r="R143" s="129">
        <f>Q143*H143</f>
        <v>0</v>
      </c>
      <c r="S143" s="129">
        <v>0</v>
      </c>
      <c r="T143" s="130">
        <f>S143*H143</f>
        <v>0</v>
      </c>
      <c r="U143" s="103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t="s" s="131">
        <v>95</v>
      </c>
      <c r="AS143" s="9"/>
      <c r="AT143" t="s" s="131">
        <v>91</v>
      </c>
      <c r="AU143" t="s" s="131">
        <v>96</v>
      </c>
      <c r="AV143" s="9"/>
      <c r="AW143" s="9"/>
      <c r="AX143" s="9"/>
      <c r="AY143" t="s" s="89">
        <v>88</v>
      </c>
      <c r="AZ143" s="9"/>
      <c r="BA143" s="9"/>
      <c r="BB143" s="9"/>
      <c r="BC143" s="9"/>
      <c r="BD143" s="9"/>
      <c r="BE143" s="132">
        <f>IF(N143="základná",J143,0)</f>
        <v>0</v>
      </c>
      <c r="BF143" s="132">
        <f>IF(N143="znížená",J143,0)</f>
        <v>0</v>
      </c>
      <c r="BG143" s="132">
        <f>IF(N143="zákl. prenesená",J143,0)</f>
        <v>0</v>
      </c>
      <c r="BH143" s="132">
        <f>IF(N143="zníž. prenesená",J143,0)</f>
        <v>0</v>
      </c>
      <c r="BI143" s="132">
        <f>IF(N143="nulová",J143,0)</f>
        <v>0</v>
      </c>
      <c r="BJ143" t="s" s="89">
        <v>96</v>
      </c>
      <c r="BK143" s="132">
        <f>ROUND(I143*H143,2)</f>
        <v>0</v>
      </c>
      <c r="BL143" t="s" s="89">
        <v>95</v>
      </c>
      <c r="BM143" t="s" s="131">
        <v>154</v>
      </c>
      <c r="BN143" s="12"/>
    </row>
    <row r="144" ht="16.5" customHeight="1">
      <c r="A144" s="13"/>
      <c r="B144" s="95"/>
      <c r="C144" t="s" s="120">
        <v>155</v>
      </c>
      <c r="D144" t="s" s="120">
        <v>91</v>
      </c>
      <c r="E144" t="s" s="121">
        <v>156</v>
      </c>
      <c r="F144" t="s" s="121">
        <v>157</v>
      </c>
      <c r="G144" t="s" s="122">
        <v>125</v>
      </c>
      <c r="H144" s="123">
        <v>5</v>
      </c>
      <c r="I144" s="124"/>
      <c r="J144" s="125">
        <f>ROUND(I144*H144,2)</f>
        <v>0</v>
      </c>
      <c r="K144" s="126"/>
      <c r="L144" s="95"/>
      <c r="M144" s="127"/>
      <c r="N144" t="s" s="128">
        <v>31</v>
      </c>
      <c r="O144" s="9"/>
      <c r="P144" s="129">
        <f>O144*H144</f>
        <v>0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U144" s="103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t="s" s="131">
        <v>95</v>
      </c>
      <c r="AS144" s="9"/>
      <c r="AT144" t="s" s="131">
        <v>91</v>
      </c>
      <c r="AU144" t="s" s="131">
        <v>96</v>
      </c>
      <c r="AV144" s="9"/>
      <c r="AW144" s="9"/>
      <c r="AX144" s="9"/>
      <c r="AY144" t="s" s="89">
        <v>88</v>
      </c>
      <c r="AZ144" s="9"/>
      <c r="BA144" s="9"/>
      <c r="BB144" s="9"/>
      <c r="BC144" s="9"/>
      <c r="BD144" s="9"/>
      <c r="BE144" s="132">
        <f>IF(N144="základná",J144,0)</f>
        <v>0</v>
      </c>
      <c r="BF144" s="132">
        <f>IF(N144="znížená",J144,0)</f>
        <v>0</v>
      </c>
      <c r="BG144" s="132">
        <f>IF(N144="zákl. prenesená",J144,0)</f>
        <v>0</v>
      </c>
      <c r="BH144" s="132">
        <f>IF(N144="zníž. prenesená",J144,0)</f>
        <v>0</v>
      </c>
      <c r="BI144" s="132">
        <f>IF(N144="nulová",J144,0)</f>
        <v>0</v>
      </c>
      <c r="BJ144" t="s" s="89">
        <v>96</v>
      </c>
      <c r="BK144" s="132">
        <f>ROUND(I144*H144,2)</f>
        <v>0</v>
      </c>
      <c r="BL144" t="s" s="89">
        <v>95</v>
      </c>
      <c r="BM144" t="s" s="131">
        <v>158</v>
      </c>
      <c r="BN144" s="12"/>
    </row>
    <row r="145" ht="22.8" customHeight="1">
      <c r="A145" s="13"/>
      <c r="B145" s="18"/>
      <c r="C145" s="133"/>
      <c r="D145" t="s" s="134">
        <v>84</v>
      </c>
      <c r="E145" t="s" s="135">
        <v>159</v>
      </c>
      <c r="F145" t="s" s="135">
        <v>160</v>
      </c>
      <c r="G145" s="133"/>
      <c r="H145" s="133"/>
      <c r="I145" s="133"/>
      <c r="J145" s="136">
        <f>BK145</f>
        <v>0</v>
      </c>
      <c r="K145" s="126"/>
      <c r="L145" s="95"/>
      <c r="M145" s="103"/>
      <c r="N145" s="9"/>
      <c r="O145" s="9"/>
      <c r="P145" s="113">
        <f>P146</f>
        <v>0</v>
      </c>
      <c r="Q145" s="9"/>
      <c r="R145" s="113">
        <f>R146</f>
        <v>0</v>
      </c>
      <c r="S145" s="9"/>
      <c r="T145" s="114">
        <f>T146</f>
        <v>0</v>
      </c>
      <c r="U145" s="103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t="s" s="110">
        <v>87</v>
      </c>
      <c r="AS145" s="9"/>
      <c r="AT145" t="s" s="115">
        <v>84</v>
      </c>
      <c r="AU145" t="s" s="115">
        <v>87</v>
      </c>
      <c r="AV145" s="9"/>
      <c r="AW145" s="9"/>
      <c r="AX145" s="9"/>
      <c r="AY145" t="s" s="110">
        <v>88</v>
      </c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116">
        <f>BK146</f>
        <v>0</v>
      </c>
      <c r="BL145" s="9"/>
      <c r="BM145" s="9"/>
      <c r="BN145" s="12"/>
    </row>
    <row r="146" ht="24.15" customHeight="1">
      <c r="A146" s="13"/>
      <c r="B146" s="95"/>
      <c r="C146" t="s" s="120">
        <v>161</v>
      </c>
      <c r="D146" t="s" s="120">
        <v>91</v>
      </c>
      <c r="E146" t="s" s="121">
        <v>162</v>
      </c>
      <c r="F146" t="s" s="121">
        <v>163</v>
      </c>
      <c r="G146" t="s" s="122">
        <v>120</v>
      </c>
      <c r="H146" s="123">
        <v>52.176</v>
      </c>
      <c r="I146" s="124"/>
      <c r="J146" s="125">
        <f>ROUND(I146*H146,2)</f>
        <v>0</v>
      </c>
      <c r="K146" s="126"/>
      <c r="L146" s="95"/>
      <c r="M146" s="127"/>
      <c r="N146" t="s" s="128">
        <v>31</v>
      </c>
      <c r="O146" s="9"/>
      <c r="P146" s="129">
        <f>O146*H146</f>
        <v>0</v>
      </c>
      <c r="Q146" s="129">
        <v>0</v>
      </c>
      <c r="R146" s="129">
        <f>Q146*H146</f>
        <v>0</v>
      </c>
      <c r="S146" s="129">
        <v>0</v>
      </c>
      <c r="T146" s="130">
        <f>S146*H146</f>
        <v>0</v>
      </c>
      <c r="U146" s="103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t="s" s="131">
        <v>95</v>
      </c>
      <c r="AS146" s="9"/>
      <c r="AT146" t="s" s="131">
        <v>91</v>
      </c>
      <c r="AU146" t="s" s="131">
        <v>96</v>
      </c>
      <c r="AV146" s="9"/>
      <c r="AW146" s="9"/>
      <c r="AX146" s="9"/>
      <c r="AY146" t="s" s="89">
        <v>88</v>
      </c>
      <c r="AZ146" s="9"/>
      <c r="BA146" s="9"/>
      <c r="BB146" s="9"/>
      <c r="BC146" s="9"/>
      <c r="BD146" s="9"/>
      <c r="BE146" s="132">
        <f>IF(N146="základná",J146,0)</f>
        <v>0</v>
      </c>
      <c r="BF146" s="132">
        <f>IF(N146="znížená",J146,0)</f>
        <v>0</v>
      </c>
      <c r="BG146" s="132">
        <f>IF(N146="zákl. prenesená",J146,0)</f>
        <v>0</v>
      </c>
      <c r="BH146" s="132">
        <f>IF(N146="zníž. prenesená",J146,0)</f>
        <v>0</v>
      </c>
      <c r="BI146" s="132">
        <f>IF(N146="nulová",J146,0)</f>
        <v>0</v>
      </c>
      <c r="BJ146" t="s" s="89">
        <v>96</v>
      </c>
      <c r="BK146" s="132">
        <f>ROUND(I146*H146,2)</f>
        <v>0</v>
      </c>
      <c r="BL146" t="s" s="89">
        <v>95</v>
      </c>
      <c r="BM146" t="s" s="131">
        <v>164</v>
      </c>
      <c r="BN146" s="12"/>
    </row>
    <row r="147" ht="25.9" customHeight="1">
      <c r="A147" s="13"/>
      <c r="B147" s="18"/>
      <c r="C147" s="34"/>
      <c r="D147" t="s" s="137">
        <v>84</v>
      </c>
      <c r="E147" t="s" s="138">
        <v>165</v>
      </c>
      <c r="F147" t="s" s="138">
        <v>166</v>
      </c>
      <c r="G147" s="34"/>
      <c r="H147" s="34"/>
      <c r="I147" s="34"/>
      <c r="J147" s="139">
        <f>BK147</f>
        <v>0</v>
      </c>
      <c r="K147" s="36"/>
      <c r="L147" s="95"/>
      <c r="M147" s="103"/>
      <c r="N147" s="9"/>
      <c r="O147" s="9"/>
      <c r="P147" s="113">
        <f>P148+P159+P168+P172+P184+P193</f>
        <v>0</v>
      </c>
      <c r="Q147" s="9"/>
      <c r="R147" s="113">
        <f>R148+R159+R168+R172+R184+R193</f>
        <v>27.082109430870</v>
      </c>
      <c r="S147" s="9"/>
      <c r="T147" s="114">
        <f>T148+T159+T168+T172+T184+T193</f>
        <v>50.421048</v>
      </c>
      <c r="U147" s="103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t="s" s="110">
        <v>96</v>
      </c>
      <c r="AS147" s="9"/>
      <c r="AT147" t="s" s="115">
        <v>84</v>
      </c>
      <c r="AU147" t="s" s="115">
        <v>2</v>
      </c>
      <c r="AV147" s="9"/>
      <c r="AW147" s="9"/>
      <c r="AX147" s="9"/>
      <c r="AY147" t="s" s="110">
        <v>88</v>
      </c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116">
        <f>BK148+BK159+BK168+BK172+BK184+BK193</f>
        <v>0</v>
      </c>
      <c r="BL147" s="9"/>
      <c r="BM147" s="9"/>
      <c r="BN147" s="12"/>
    </row>
    <row r="148" ht="22.8" customHeight="1">
      <c r="A148" s="13"/>
      <c r="B148" s="18"/>
      <c r="C148" s="31"/>
      <c r="D148" t="s" s="117">
        <v>84</v>
      </c>
      <c r="E148" t="s" s="118">
        <v>167</v>
      </c>
      <c r="F148" t="s" s="118">
        <v>168</v>
      </c>
      <c r="G148" s="31"/>
      <c r="H148" s="31"/>
      <c r="I148" s="31"/>
      <c r="J148" s="119">
        <f>BK148</f>
        <v>0</v>
      </c>
      <c r="K148" s="33"/>
      <c r="L148" s="95"/>
      <c r="M148" s="103"/>
      <c r="N148" s="9"/>
      <c r="O148" s="9"/>
      <c r="P148" s="113">
        <f>SUM(P149:P158)</f>
        <v>0</v>
      </c>
      <c r="Q148" s="9"/>
      <c r="R148" s="113">
        <f>SUM(R149:R158)</f>
        <v>24.03634694</v>
      </c>
      <c r="S148" s="9"/>
      <c r="T148" s="114">
        <f>SUM(T149:T158)</f>
        <v>31.76</v>
      </c>
      <c r="U148" s="103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t="s" s="110">
        <v>2</v>
      </c>
      <c r="AS148" s="9"/>
      <c r="AT148" t="s" s="115">
        <v>84</v>
      </c>
      <c r="AU148" t="s" s="115">
        <v>87</v>
      </c>
      <c r="AV148" s="9"/>
      <c r="AW148" s="9"/>
      <c r="AX148" s="9"/>
      <c r="AY148" t="s" s="110">
        <v>88</v>
      </c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116">
        <f>SUM(BK149:BK158)</f>
        <v>0</v>
      </c>
      <c r="BL148" s="9"/>
      <c r="BM148" s="9"/>
      <c r="BN148" s="12"/>
    </row>
    <row r="149" ht="37.8" customHeight="1">
      <c r="A149" s="13"/>
      <c r="B149" s="95"/>
      <c r="C149" t="s" s="120">
        <v>169</v>
      </c>
      <c r="D149" t="s" s="120">
        <v>91</v>
      </c>
      <c r="E149" t="s" s="121">
        <v>170</v>
      </c>
      <c r="F149" t="s" s="121">
        <v>171</v>
      </c>
      <c r="G149" t="s" s="122">
        <v>94</v>
      </c>
      <c r="H149" s="123">
        <v>397</v>
      </c>
      <c r="I149" s="124"/>
      <c r="J149" s="125">
        <f>ROUND(I149*H149,2)</f>
        <v>0</v>
      </c>
      <c r="K149" s="126"/>
      <c r="L149" s="95"/>
      <c r="M149" s="127"/>
      <c r="N149" t="s" s="128">
        <v>31</v>
      </c>
      <c r="O149" s="9"/>
      <c r="P149" s="129">
        <f>O149*H149</f>
        <v>0</v>
      </c>
      <c r="Q149" s="129">
        <v>0</v>
      </c>
      <c r="R149" s="129">
        <f>Q149*H149</f>
        <v>0</v>
      </c>
      <c r="S149" s="129">
        <v>0.08</v>
      </c>
      <c r="T149" s="130">
        <f>S149*H149</f>
        <v>31.76</v>
      </c>
      <c r="U149" s="103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t="s" s="131">
        <v>95</v>
      </c>
      <c r="AS149" s="9"/>
      <c r="AT149" t="s" s="131">
        <v>91</v>
      </c>
      <c r="AU149" t="s" s="131">
        <v>96</v>
      </c>
      <c r="AV149" s="9"/>
      <c r="AW149" s="9"/>
      <c r="AX149" s="9"/>
      <c r="AY149" t="s" s="89">
        <v>88</v>
      </c>
      <c r="AZ149" s="9"/>
      <c r="BA149" s="9"/>
      <c r="BB149" s="9"/>
      <c r="BC149" s="9"/>
      <c r="BD149" s="9"/>
      <c r="BE149" s="132">
        <f>IF(N149="základná",J149,0)</f>
        <v>0</v>
      </c>
      <c r="BF149" s="132">
        <f>IF(N149="znížená",J149,0)</f>
        <v>0</v>
      </c>
      <c r="BG149" s="132">
        <f>IF(N149="zákl. prenesená",J149,0)</f>
        <v>0</v>
      </c>
      <c r="BH149" s="132">
        <f>IF(N149="zníž. prenesená",J149,0)</f>
        <v>0</v>
      </c>
      <c r="BI149" s="132">
        <f>IF(N149="nulová",J149,0)</f>
        <v>0</v>
      </c>
      <c r="BJ149" t="s" s="89">
        <v>96</v>
      </c>
      <c r="BK149" s="132">
        <f>ROUND(I149*H149,2)</f>
        <v>0</v>
      </c>
      <c r="BL149" t="s" s="89">
        <v>95</v>
      </c>
      <c r="BM149" t="s" s="131">
        <v>172</v>
      </c>
      <c r="BN149" s="12"/>
    </row>
    <row r="150" ht="37.8" customHeight="1">
      <c r="A150" s="13"/>
      <c r="B150" s="95"/>
      <c r="C150" t="s" s="120">
        <v>173</v>
      </c>
      <c r="D150" t="s" s="120">
        <v>91</v>
      </c>
      <c r="E150" t="s" s="121">
        <v>174</v>
      </c>
      <c r="F150" t="s" s="121">
        <v>175</v>
      </c>
      <c r="G150" t="s" s="122">
        <v>94</v>
      </c>
      <c r="H150" s="123">
        <v>397</v>
      </c>
      <c r="I150" s="124"/>
      <c r="J150" s="125">
        <f>ROUND(I150*H150,2)</f>
        <v>0</v>
      </c>
      <c r="K150" s="126"/>
      <c r="L150" s="95"/>
      <c r="M150" s="127"/>
      <c r="N150" t="s" s="128">
        <v>31</v>
      </c>
      <c r="O150" s="9"/>
      <c r="P150" s="129">
        <f>O150*H150</f>
        <v>0</v>
      </c>
      <c r="Q150" s="129">
        <v>0.0577924</v>
      </c>
      <c r="R150" s="129">
        <f>Q150*H150</f>
        <v>22.9435828</v>
      </c>
      <c r="S150" s="129">
        <v>0</v>
      </c>
      <c r="T150" s="130">
        <f>S150*H150</f>
        <v>0</v>
      </c>
      <c r="U150" s="103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t="s" s="131">
        <v>95</v>
      </c>
      <c r="AS150" s="9"/>
      <c r="AT150" t="s" s="131">
        <v>91</v>
      </c>
      <c r="AU150" t="s" s="131">
        <v>96</v>
      </c>
      <c r="AV150" s="9"/>
      <c r="AW150" s="9"/>
      <c r="AX150" s="9"/>
      <c r="AY150" t="s" s="89">
        <v>88</v>
      </c>
      <c r="AZ150" s="9"/>
      <c r="BA150" s="9"/>
      <c r="BB150" s="9"/>
      <c r="BC150" s="9"/>
      <c r="BD150" s="9"/>
      <c r="BE150" s="132">
        <f>IF(N150="základná",J150,0)</f>
        <v>0</v>
      </c>
      <c r="BF150" s="132">
        <f>IF(N150="znížená",J150,0)</f>
        <v>0</v>
      </c>
      <c r="BG150" s="132">
        <f>IF(N150="zákl. prenesená",J150,0)</f>
        <v>0</v>
      </c>
      <c r="BH150" s="132">
        <f>IF(N150="zníž. prenesená",J150,0)</f>
        <v>0</v>
      </c>
      <c r="BI150" s="132">
        <f>IF(N150="nulová",J150,0)</f>
        <v>0</v>
      </c>
      <c r="BJ150" t="s" s="89">
        <v>96</v>
      </c>
      <c r="BK150" s="132">
        <f>ROUND(I150*H150,2)</f>
        <v>0</v>
      </c>
      <c r="BL150" t="s" s="89">
        <v>95</v>
      </c>
      <c r="BM150" t="s" s="131">
        <v>176</v>
      </c>
      <c r="BN150" s="12"/>
    </row>
    <row r="151" ht="24.15" customHeight="1">
      <c r="A151" s="13"/>
      <c r="B151" s="95"/>
      <c r="C151" t="s" s="140">
        <v>177</v>
      </c>
      <c r="D151" t="s" s="140">
        <v>178</v>
      </c>
      <c r="E151" t="s" s="141">
        <v>179</v>
      </c>
      <c r="F151" t="s" s="141">
        <v>180</v>
      </c>
      <c r="G151" t="s" s="142">
        <v>125</v>
      </c>
      <c r="H151" s="143">
        <v>3</v>
      </c>
      <c r="I151" s="144"/>
      <c r="J151" s="145">
        <f>ROUND(I151*H151,2)</f>
        <v>0</v>
      </c>
      <c r="K151" s="146"/>
      <c r="L151" s="147"/>
      <c r="M151" s="148"/>
      <c r="N151" t="s" s="149">
        <v>31</v>
      </c>
      <c r="O151" s="9"/>
      <c r="P151" s="129">
        <f>O151*H151</f>
        <v>0</v>
      </c>
      <c r="Q151" s="129">
        <v>0.0015</v>
      </c>
      <c r="R151" s="129">
        <f>Q151*H151</f>
        <v>0.0045</v>
      </c>
      <c r="S151" s="129">
        <v>0</v>
      </c>
      <c r="T151" s="130">
        <f>S151*H151</f>
        <v>0</v>
      </c>
      <c r="U151" s="103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t="s" s="131">
        <v>122</v>
      </c>
      <c r="AS151" s="9"/>
      <c r="AT151" t="s" s="131">
        <v>178</v>
      </c>
      <c r="AU151" t="s" s="131">
        <v>96</v>
      </c>
      <c r="AV151" s="9"/>
      <c r="AW151" s="9"/>
      <c r="AX151" s="9"/>
      <c r="AY151" t="s" s="89">
        <v>88</v>
      </c>
      <c r="AZ151" s="9"/>
      <c r="BA151" s="9"/>
      <c r="BB151" s="9"/>
      <c r="BC151" s="9"/>
      <c r="BD151" s="9"/>
      <c r="BE151" s="132">
        <f>IF(N151="základná",J151,0)</f>
        <v>0</v>
      </c>
      <c r="BF151" s="132">
        <f>IF(N151="znížená",J151,0)</f>
        <v>0</v>
      </c>
      <c r="BG151" s="132">
        <f>IF(N151="zákl. prenesená",J151,0)</f>
        <v>0</v>
      </c>
      <c r="BH151" s="132">
        <f>IF(N151="zníž. prenesená",J151,0)</f>
        <v>0</v>
      </c>
      <c r="BI151" s="132">
        <f>IF(N151="nulová",J151,0)</f>
        <v>0</v>
      </c>
      <c r="BJ151" t="s" s="89">
        <v>96</v>
      </c>
      <c r="BK151" s="132">
        <f>ROUND(I151*H151,2)</f>
        <v>0</v>
      </c>
      <c r="BL151" t="s" s="89">
        <v>95</v>
      </c>
      <c r="BM151" t="s" s="131">
        <v>181</v>
      </c>
      <c r="BN151" s="12"/>
    </row>
    <row r="152" ht="24.15" customHeight="1">
      <c r="A152" s="13"/>
      <c r="B152" s="95"/>
      <c r="C152" t="s" s="140">
        <v>182</v>
      </c>
      <c r="D152" t="s" s="140">
        <v>178</v>
      </c>
      <c r="E152" t="s" s="141">
        <v>183</v>
      </c>
      <c r="F152" t="s" s="141">
        <v>184</v>
      </c>
      <c r="G152" t="s" s="142">
        <v>125</v>
      </c>
      <c r="H152" s="143">
        <v>6</v>
      </c>
      <c r="I152" s="144"/>
      <c r="J152" s="145">
        <f>ROUND(I152*H152,2)</f>
        <v>0</v>
      </c>
      <c r="K152" s="146"/>
      <c r="L152" s="147"/>
      <c r="M152" s="148"/>
      <c r="N152" t="s" s="149">
        <v>31</v>
      </c>
      <c r="O152" s="9"/>
      <c r="P152" s="129">
        <f>O152*H152</f>
        <v>0</v>
      </c>
      <c r="Q152" s="129">
        <v>0.0025</v>
      </c>
      <c r="R152" s="129">
        <f>Q152*H152</f>
        <v>0.015</v>
      </c>
      <c r="S152" s="129">
        <v>0</v>
      </c>
      <c r="T152" s="130">
        <f>S152*H152</f>
        <v>0</v>
      </c>
      <c r="U152" s="103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t="s" s="131">
        <v>122</v>
      </c>
      <c r="AS152" s="9"/>
      <c r="AT152" t="s" s="131">
        <v>178</v>
      </c>
      <c r="AU152" t="s" s="131">
        <v>96</v>
      </c>
      <c r="AV152" s="9"/>
      <c r="AW152" s="9"/>
      <c r="AX152" s="9"/>
      <c r="AY152" t="s" s="89">
        <v>88</v>
      </c>
      <c r="AZ152" s="9"/>
      <c r="BA152" s="9"/>
      <c r="BB152" s="9"/>
      <c r="BC152" s="9"/>
      <c r="BD152" s="9"/>
      <c r="BE152" s="132">
        <f>IF(N152="základná",J152,0)</f>
        <v>0</v>
      </c>
      <c r="BF152" s="132">
        <f>IF(N152="znížená",J152,0)</f>
        <v>0</v>
      </c>
      <c r="BG152" s="132">
        <f>IF(N152="zákl. prenesená",J152,0)</f>
        <v>0</v>
      </c>
      <c r="BH152" s="132">
        <f>IF(N152="zníž. prenesená",J152,0)</f>
        <v>0</v>
      </c>
      <c r="BI152" s="132">
        <f>IF(N152="nulová",J152,0)</f>
        <v>0</v>
      </c>
      <c r="BJ152" t="s" s="89">
        <v>96</v>
      </c>
      <c r="BK152" s="132">
        <f>ROUND(I152*H152,2)</f>
        <v>0</v>
      </c>
      <c r="BL152" t="s" s="89">
        <v>95</v>
      </c>
      <c r="BM152" t="s" s="131">
        <v>185</v>
      </c>
      <c r="BN152" s="12"/>
    </row>
    <row r="153" ht="24.15" customHeight="1">
      <c r="A153" s="13"/>
      <c r="B153" s="95"/>
      <c r="C153" t="s" s="120">
        <v>186</v>
      </c>
      <c r="D153" t="s" s="120">
        <v>91</v>
      </c>
      <c r="E153" t="s" s="121">
        <v>187</v>
      </c>
      <c r="F153" t="s" s="121">
        <v>188</v>
      </c>
      <c r="G153" t="s" s="122">
        <v>129</v>
      </c>
      <c r="H153" s="123">
        <v>137.2</v>
      </c>
      <c r="I153" s="124"/>
      <c r="J153" s="125">
        <f>ROUND(I153*H153,2)</f>
        <v>0</v>
      </c>
      <c r="K153" s="126"/>
      <c r="L153" s="95"/>
      <c r="M153" s="127"/>
      <c r="N153" t="s" s="128">
        <v>31</v>
      </c>
      <c r="O153" s="9"/>
      <c r="P153" s="129">
        <f>O153*H153</f>
        <v>0</v>
      </c>
      <c r="Q153" s="129">
        <v>0.000391</v>
      </c>
      <c r="R153" s="129">
        <f>Q153*H153</f>
        <v>0.0536452</v>
      </c>
      <c r="S153" s="129">
        <v>0</v>
      </c>
      <c r="T153" s="130">
        <f>S153*H153</f>
        <v>0</v>
      </c>
      <c r="U153" s="103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t="s" s="131">
        <v>95</v>
      </c>
      <c r="AS153" s="9"/>
      <c r="AT153" t="s" s="131">
        <v>91</v>
      </c>
      <c r="AU153" t="s" s="131">
        <v>96</v>
      </c>
      <c r="AV153" s="9"/>
      <c r="AW153" s="9"/>
      <c r="AX153" s="9"/>
      <c r="AY153" t="s" s="89">
        <v>88</v>
      </c>
      <c r="AZ153" s="9"/>
      <c r="BA153" s="9"/>
      <c r="BB153" s="9"/>
      <c r="BC153" s="9"/>
      <c r="BD153" s="9"/>
      <c r="BE153" s="132">
        <f>IF(N153="základná",J153,0)</f>
        <v>0</v>
      </c>
      <c r="BF153" s="132">
        <f>IF(N153="znížená",J153,0)</f>
        <v>0</v>
      </c>
      <c r="BG153" s="132">
        <f>IF(N153="zákl. prenesená",J153,0)</f>
        <v>0</v>
      </c>
      <c r="BH153" s="132">
        <f>IF(N153="zníž. prenesená",J153,0)</f>
        <v>0</v>
      </c>
      <c r="BI153" s="132">
        <f>IF(N153="nulová",J153,0)</f>
        <v>0</v>
      </c>
      <c r="BJ153" t="s" s="89">
        <v>96</v>
      </c>
      <c r="BK153" s="132">
        <f>ROUND(I153*H153,2)</f>
        <v>0</v>
      </c>
      <c r="BL153" t="s" s="89">
        <v>95</v>
      </c>
      <c r="BM153" t="s" s="131">
        <v>189</v>
      </c>
      <c r="BN153" s="12"/>
    </row>
    <row r="154" ht="24.15" customHeight="1">
      <c r="A154" s="13"/>
      <c r="B154" s="95"/>
      <c r="C154" t="s" s="120">
        <v>190</v>
      </c>
      <c r="D154" t="s" s="120">
        <v>91</v>
      </c>
      <c r="E154" t="s" s="121">
        <v>191</v>
      </c>
      <c r="F154" t="s" s="121">
        <v>192</v>
      </c>
      <c r="G154" t="s" s="122">
        <v>129</v>
      </c>
      <c r="H154" s="123">
        <v>16.7</v>
      </c>
      <c r="I154" s="124"/>
      <c r="J154" s="125">
        <f>ROUND(I154*H154,2)</f>
        <v>0</v>
      </c>
      <c r="K154" s="126"/>
      <c r="L154" s="95"/>
      <c r="M154" s="127"/>
      <c r="N154" t="s" s="128">
        <v>31</v>
      </c>
      <c r="O154" s="9"/>
      <c r="P154" s="129">
        <f>O154*H154</f>
        <v>0</v>
      </c>
      <c r="Q154" s="129">
        <v>0.0109904</v>
      </c>
      <c r="R154" s="129">
        <f>Q154*H154</f>
        <v>0.18353968</v>
      </c>
      <c r="S154" s="129">
        <v>0</v>
      </c>
      <c r="T154" s="130">
        <f>S154*H154</f>
        <v>0</v>
      </c>
      <c r="U154" s="103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t="s" s="131">
        <v>95</v>
      </c>
      <c r="AS154" s="9"/>
      <c r="AT154" t="s" s="131">
        <v>91</v>
      </c>
      <c r="AU154" t="s" s="131">
        <v>96</v>
      </c>
      <c r="AV154" s="9"/>
      <c r="AW154" s="9"/>
      <c r="AX154" s="9"/>
      <c r="AY154" t="s" s="89">
        <v>88</v>
      </c>
      <c r="AZ154" s="9"/>
      <c r="BA154" s="9"/>
      <c r="BB154" s="9"/>
      <c r="BC154" s="9"/>
      <c r="BD154" s="9"/>
      <c r="BE154" s="132">
        <f>IF(N154="základná",J154,0)</f>
        <v>0</v>
      </c>
      <c r="BF154" s="132">
        <f>IF(N154="znížená",J154,0)</f>
        <v>0</v>
      </c>
      <c r="BG154" s="132">
        <f>IF(N154="zákl. prenesená",J154,0)</f>
        <v>0</v>
      </c>
      <c r="BH154" s="132">
        <f>IF(N154="zníž. prenesená",J154,0)</f>
        <v>0</v>
      </c>
      <c r="BI154" s="132">
        <f>IF(N154="nulová",J154,0)</f>
        <v>0</v>
      </c>
      <c r="BJ154" t="s" s="89">
        <v>96</v>
      </c>
      <c r="BK154" s="132">
        <f>ROUND(I154*H154,2)</f>
        <v>0</v>
      </c>
      <c r="BL154" t="s" s="89">
        <v>95</v>
      </c>
      <c r="BM154" t="s" s="131">
        <v>193</v>
      </c>
      <c r="BN154" s="12"/>
    </row>
    <row r="155" ht="33" customHeight="1">
      <c r="A155" s="13"/>
      <c r="B155" s="95"/>
      <c r="C155" t="s" s="120">
        <v>194</v>
      </c>
      <c r="D155" t="s" s="120">
        <v>91</v>
      </c>
      <c r="E155" t="s" s="121">
        <v>195</v>
      </c>
      <c r="F155" t="s" s="121">
        <v>196</v>
      </c>
      <c r="G155" t="s" s="122">
        <v>129</v>
      </c>
      <c r="H155" s="123">
        <v>51.9</v>
      </c>
      <c r="I155" s="124"/>
      <c r="J155" s="125">
        <f>ROUND(I155*H155,2)</f>
        <v>0</v>
      </c>
      <c r="K155" s="126"/>
      <c r="L155" s="95"/>
      <c r="M155" s="127"/>
      <c r="N155" t="s" s="128">
        <v>31</v>
      </c>
      <c r="O155" s="9"/>
      <c r="P155" s="129">
        <f>O155*H155</f>
        <v>0</v>
      </c>
      <c r="Q155" s="129">
        <v>0.0112154</v>
      </c>
      <c r="R155" s="129">
        <f>Q155*H155</f>
        <v>0.58207926</v>
      </c>
      <c r="S155" s="129">
        <v>0</v>
      </c>
      <c r="T155" s="130">
        <f>S155*H155</f>
        <v>0</v>
      </c>
      <c r="U155" s="103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t="s" s="131">
        <v>95</v>
      </c>
      <c r="AS155" s="9"/>
      <c r="AT155" t="s" s="131">
        <v>91</v>
      </c>
      <c r="AU155" t="s" s="131">
        <v>96</v>
      </c>
      <c r="AV155" s="9"/>
      <c r="AW155" s="9"/>
      <c r="AX155" s="9"/>
      <c r="AY155" t="s" s="89">
        <v>88</v>
      </c>
      <c r="AZ155" s="9"/>
      <c r="BA155" s="9"/>
      <c r="BB155" s="9"/>
      <c r="BC155" s="9"/>
      <c r="BD155" s="9"/>
      <c r="BE155" s="132">
        <f>IF(N155="základná",J155,0)</f>
        <v>0</v>
      </c>
      <c r="BF155" s="132">
        <f>IF(N155="znížená",J155,0)</f>
        <v>0</v>
      </c>
      <c r="BG155" s="132">
        <f>IF(N155="zákl. prenesená",J155,0)</f>
        <v>0</v>
      </c>
      <c r="BH155" s="132">
        <f>IF(N155="zníž. prenesená",J155,0)</f>
        <v>0</v>
      </c>
      <c r="BI155" s="132">
        <f>IF(N155="nulová",J155,0)</f>
        <v>0</v>
      </c>
      <c r="BJ155" t="s" s="89">
        <v>96</v>
      </c>
      <c r="BK155" s="132">
        <f>ROUND(I155*H155,2)</f>
        <v>0</v>
      </c>
      <c r="BL155" t="s" s="89">
        <v>95</v>
      </c>
      <c r="BM155" t="s" s="131">
        <v>197</v>
      </c>
      <c r="BN155" s="12"/>
    </row>
    <row r="156" ht="24.15" customHeight="1">
      <c r="A156" s="13"/>
      <c r="B156" s="95"/>
      <c r="C156" t="s" s="140">
        <v>198</v>
      </c>
      <c r="D156" t="s" s="140">
        <v>178</v>
      </c>
      <c r="E156" t="s" s="141">
        <v>199</v>
      </c>
      <c r="F156" t="s" s="141">
        <v>200</v>
      </c>
      <c r="G156" t="s" s="142">
        <v>125</v>
      </c>
      <c r="H156" s="143">
        <v>5</v>
      </c>
      <c r="I156" s="144"/>
      <c r="J156" s="145">
        <f>ROUND(I156*H156,2)</f>
        <v>0</v>
      </c>
      <c r="K156" s="146"/>
      <c r="L156" s="147"/>
      <c r="M156" s="148"/>
      <c r="N156" t="s" s="149">
        <v>31</v>
      </c>
      <c r="O156" s="9"/>
      <c r="P156" s="129">
        <f>O156*H156</f>
        <v>0</v>
      </c>
      <c r="Q156" s="129">
        <v>0.0008</v>
      </c>
      <c r="R156" s="129">
        <f>Q156*H156</f>
        <v>0.004</v>
      </c>
      <c r="S156" s="129">
        <v>0</v>
      </c>
      <c r="T156" s="130">
        <f>S156*H156</f>
        <v>0</v>
      </c>
      <c r="U156" s="103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t="s" s="131">
        <v>201</v>
      </c>
      <c r="AS156" s="9"/>
      <c r="AT156" t="s" s="131">
        <v>178</v>
      </c>
      <c r="AU156" t="s" s="131">
        <v>96</v>
      </c>
      <c r="AV156" s="9"/>
      <c r="AW156" s="9"/>
      <c r="AX156" s="9"/>
      <c r="AY156" t="s" s="89">
        <v>88</v>
      </c>
      <c r="AZ156" s="9"/>
      <c r="BA156" s="9"/>
      <c r="BB156" s="9"/>
      <c r="BC156" s="9"/>
      <c r="BD156" s="9"/>
      <c r="BE156" s="132">
        <f>IF(N156="základná",J156,0)</f>
        <v>0</v>
      </c>
      <c r="BF156" s="132">
        <f>IF(N156="znížená",J156,0)</f>
        <v>0</v>
      </c>
      <c r="BG156" s="132">
        <f>IF(N156="zákl. prenesená",J156,0)</f>
        <v>0</v>
      </c>
      <c r="BH156" s="132">
        <f>IF(N156="zníž. prenesená",J156,0)</f>
        <v>0</v>
      </c>
      <c r="BI156" s="132">
        <f>IF(N156="nulová",J156,0)</f>
        <v>0</v>
      </c>
      <c r="BJ156" t="s" s="89">
        <v>96</v>
      </c>
      <c r="BK156" s="132">
        <f>ROUND(I156*H156,2)</f>
        <v>0</v>
      </c>
      <c r="BL156" t="s" s="89">
        <v>155</v>
      </c>
      <c r="BM156" t="s" s="131">
        <v>202</v>
      </c>
      <c r="BN156" s="12"/>
    </row>
    <row r="157" ht="24.15" customHeight="1">
      <c r="A157" s="13"/>
      <c r="B157" s="95"/>
      <c r="C157" t="s" s="140">
        <v>203</v>
      </c>
      <c r="D157" t="s" s="140">
        <v>178</v>
      </c>
      <c r="E157" t="s" s="141">
        <v>204</v>
      </c>
      <c r="F157" t="s" s="141">
        <v>205</v>
      </c>
      <c r="G157" t="s" s="142">
        <v>125</v>
      </c>
      <c r="H157" s="143">
        <v>500</v>
      </c>
      <c r="I157" s="144"/>
      <c r="J157" s="145">
        <f>ROUND(I157*H157,2)</f>
        <v>0</v>
      </c>
      <c r="K157" s="146"/>
      <c r="L157" s="147"/>
      <c r="M157" s="148"/>
      <c r="N157" t="s" s="149">
        <v>31</v>
      </c>
      <c r="O157" s="9"/>
      <c r="P157" s="129">
        <f>O157*H157</f>
        <v>0</v>
      </c>
      <c r="Q157" s="129">
        <v>0.0005</v>
      </c>
      <c r="R157" s="129">
        <f>Q157*H157</f>
        <v>0.25</v>
      </c>
      <c r="S157" s="129">
        <v>0</v>
      </c>
      <c r="T157" s="130">
        <f>S157*H157</f>
        <v>0</v>
      </c>
      <c r="U157" s="103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t="s" s="131">
        <v>201</v>
      </c>
      <c r="AS157" s="9"/>
      <c r="AT157" t="s" s="131">
        <v>178</v>
      </c>
      <c r="AU157" t="s" s="131">
        <v>96</v>
      </c>
      <c r="AV157" s="9"/>
      <c r="AW157" s="9"/>
      <c r="AX157" s="9"/>
      <c r="AY157" t="s" s="89">
        <v>88</v>
      </c>
      <c r="AZ157" s="9"/>
      <c r="BA157" s="9"/>
      <c r="BB157" s="9"/>
      <c r="BC157" s="9"/>
      <c r="BD157" s="9"/>
      <c r="BE157" s="132">
        <f>IF(N157="základná",J157,0)</f>
        <v>0</v>
      </c>
      <c r="BF157" s="132">
        <f>IF(N157="znížená",J157,0)</f>
        <v>0</v>
      </c>
      <c r="BG157" s="132">
        <f>IF(N157="zákl. prenesená",J157,0)</f>
        <v>0</v>
      </c>
      <c r="BH157" s="132">
        <f>IF(N157="zníž. prenesená",J157,0)</f>
        <v>0</v>
      </c>
      <c r="BI157" s="132">
        <f>IF(N157="nulová",J157,0)</f>
        <v>0</v>
      </c>
      <c r="BJ157" t="s" s="89">
        <v>96</v>
      </c>
      <c r="BK157" s="132">
        <f>ROUND(I157*H157,2)</f>
        <v>0</v>
      </c>
      <c r="BL157" t="s" s="89">
        <v>155</v>
      </c>
      <c r="BM157" t="s" s="131">
        <v>206</v>
      </c>
      <c r="BN157" s="12"/>
    </row>
    <row r="158" ht="24.15" customHeight="1">
      <c r="A158" s="13"/>
      <c r="B158" s="95"/>
      <c r="C158" t="s" s="120">
        <v>207</v>
      </c>
      <c r="D158" t="s" s="120">
        <v>91</v>
      </c>
      <c r="E158" t="s" s="121">
        <v>208</v>
      </c>
      <c r="F158" t="s" s="121">
        <v>209</v>
      </c>
      <c r="G158" t="s" s="122">
        <v>210</v>
      </c>
      <c r="H158" s="150"/>
      <c r="I158" s="124"/>
      <c r="J158" s="125">
        <f>ROUND(I158*H158,2)</f>
        <v>0</v>
      </c>
      <c r="K158" s="126"/>
      <c r="L158" s="95"/>
      <c r="M158" s="127"/>
      <c r="N158" t="s" s="128">
        <v>31</v>
      </c>
      <c r="O158" s="9"/>
      <c r="P158" s="129">
        <f>O158*H158</f>
        <v>0</v>
      </c>
      <c r="Q158" s="129">
        <v>0</v>
      </c>
      <c r="R158" s="129">
        <f>Q158*H158</f>
        <v>0</v>
      </c>
      <c r="S158" s="129">
        <v>0</v>
      </c>
      <c r="T158" s="130">
        <f>S158*H158</f>
        <v>0</v>
      </c>
      <c r="U158" s="103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t="s" s="131">
        <v>155</v>
      </c>
      <c r="AS158" s="9"/>
      <c r="AT158" t="s" s="131">
        <v>91</v>
      </c>
      <c r="AU158" t="s" s="131">
        <v>96</v>
      </c>
      <c r="AV158" s="9"/>
      <c r="AW158" s="9"/>
      <c r="AX158" s="9"/>
      <c r="AY158" t="s" s="89">
        <v>88</v>
      </c>
      <c r="AZ158" s="9"/>
      <c r="BA158" s="9"/>
      <c r="BB158" s="9"/>
      <c r="BC158" s="9"/>
      <c r="BD158" s="9"/>
      <c r="BE158" s="132">
        <f>IF(N158="základná",J158,0)</f>
        <v>0</v>
      </c>
      <c r="BF158" s="132">
        <f>IF(N158="znížená",J158,0)</f>
        <v>0</v>
      </c>
      <c r="BG158" s="132">
        <f>IF(N158="zákl. prenesená",J158,0)</f>
        <v>0</v>
      </c>
      <c r="BH158" s="132">
        <f>IF(N158="zníž. prenesená",J158,0)</f>
        <v>0</v>
      </c>
      <c r="BI158" s="132">
        <f>IF(N158="nulová",J158,0)</f>
        <v>0</v>
      </c>
      <c r="BJ158" t="s" s="89">
        <v>96</v>
      </c>
      <c r="BK158" s="132">
        <f>ROUND(I158*H158,2)</f>
        <v>0</v>
      </c>
      <c r="BL158" t="s" s="89">
        <v>155</v>
      </c>
      <c r="BM158" t="s" s="131">
        <v>211</v>
      </c>
      <c r="BN158" s="12"/>
    </row>
    <row r="159" ht="22.8" customHeight="1">
      <c r="A159" s="13"/>
      <c r="B159" s="18"/>
      <c r="C159" s="133"/>
      <c r="D159" t="s" s="134">
        <v>84</v>
      </c>
      <c r="E159" t="s" s="135">
        <v>212</v>
      </c>
      <c r="F159" t="s" s="135">
        <v>213</v>
      </c>
      <c r="G159" s="133"/>
      <c r="H159" s="133"/>
      <c r="I159" s="133"/>
      <c r="J159" s="136">
        <f>BK159</f>
        <v>0</v>
      </c>
      <c r="K159" s="126"/>
      <c r="L159" s="95"/>
      <c r="M159" s="103"/>
      <c r="N159" s="9"/>
      <c r="O159" s="9"/>
      <c r="P159" s="113">
        <f>SUM(P160:P167)</f>
        <v>0</v>
      </c>
      <c r="Q159" s="9"/>
      <c r="R159" s="113">
        <f>SUM(R160:R167)</f>
        <v>0.085027508</v>
      </c>
      <c r="S159" s="9"/>
      <c r="T159" s="114">
        <f>SUM(T160:T167)</f>
        <v>0</v>
      </c>
      <c r="U159" s="103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t="s" s="110">
        <v>96</v>
      </c>
      <c r="AS159" s="9"/>
      <c r="AT159" t="s" s="115">
        <v>84</v>
      </c>
      <c r="AU159" t="s" s="115">
        <v>87</v>
      </c>
      <c r="AV159" s="9"/>
      <c r="AW159" s="9"/>
      <c r="AX159" s="9"/>
      <c r="AY159" t="s" s="110">
        <v>88</v>
      </c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116">
        <f>SUM(BK160:BK167)</f>
        <v>0</v>
      </c>
      <c r="BL159" s="9"/>
      <c r="BM159" s="9"/>
      <c r="BN159" s="12"/>
    </row>
    <row r="160" ht="24.15" customHeight="1">
      <c r="A160" s="13"/>
      <c r="B160" s="95"/>
      <c r="C160" t="s" s="120">
        <v>214</v>
      </c>
      <c r="D160" t="s" s="120">
        <v>91</v>
      </c>
      <c r="E160" t="s" s="121">
        <v>215</v>
      </c>
      <c r="F160" t="s" s="121">
        <v>216</v>
      </c>
      <c r="G160" t="s" s="122">
        <v>94</v>
      </c>
      <c r="H160" s="123">
        <v>30.4</v>
      </c>
      <c r="I160" s="124"/>
      <c r="J160" s="125">
        <f>ROUND(I160*H160,2)</f>
        <v>0</v>
      </c>
      <c r="K160" s="126"/>
      <c r="L160" s="95"/>
      <c r="M160" s="127"/>
      <c r="N160" t="s" s="128">
        <v>31</v>
      </c>
      <c r="O160" s="9"/>
      <c r="P160" s="129">
        <f>O160*H160</f>
        <v>0</v>
      </c>
      <c r="Q160" s="129">
        <v>0</v>
      </c>
      <c r="R160" s="129">
        <f>Q160*H160</f>
        <v>0</v>
      </c>
      <c r="S160" s="129">
        <v>0</v>
      </c>
      <c r="T160" s="130">
        <f>S160*H160</f>
        <v>0</v>
      </c>
      <c r="U160" s="103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t="s" s="131">
        <v>155</v>
      </c>
      <c r="AS160" s="9"/>
      <c r="AT160" t="s" s="131">
        <v>91</v>
      </c>
      <c r="AU160" t="s" s="131">
        <v>96</v>
      </c>
      <c r="AV160" s="9"/>
      <c r="AW160" s="9"/>
      <c r="AX160" s="9"/>
      <c r="AY160" t="s" s="89">
        <v>88</v>
      </c>
      <c r="AZ160" s="9"/>
      <c r="BA160" s="9"/>
      <c r="BB160" s="9"/>
      <c r="BC160" s="9"/>
      <c r="BD160" s="9"/>
      <c r="BE160" s="132">
        <f>IF(N160="základná",J160,0)</f>
        <v>0</v>
      </c>
      <c r="BF160" s="132">
        <f>IF(N160="znížená",J160,0)</f>
        <v>0</v>
      </c>
      <c r="BG160" s="132">
        <f>IF(N160="zákl. prenesená",J160,0)</f>
        <v>0</v>
      </c>
      <c r="BH160" s="132">
        <f>IF(N160="zníž. prenesená",J160,0)</f>
        <v>0</v>
      </c>
      <c r="BI160" s="132">
        <f>IF(N160="nulová",J160,0)</f>
        <v>0</v>
      </c>
      <c r="BJ160" t="s" s="89">
        <v>96</v>
      </c>
      <c r="BK160" s="132">
        <f>ROUND(I160*H160,2)</f>
        <v>0</v>
      </c>
      <c r="BL160" t="s" s="89">
        <v>155</v>
      </c>
      <c r="BM160" t="s" s="131">
        <v>217</v>
      </c>
      <c r="BN160" s="12"/>
    </row>
    <row r="161" ht="24.15" customHeight="1">
      <c r="A161" s="13"/>
      <c r="B161" s="95"/>
      <c r="C161" t="s" s="140">
        <v>218</v>
      </c>
      <c r="D161" t="s" s="140">
        <v>178</v>
      </c>
      <c r="E161" t="s" s="141">
        <v>219</v>
      </c>
      <c r="F161" t="s" s="141">
        <v>220</v>
      </c>
      <c r="G161" t="s" s="142">
        <v>94</v>
      </c>
      <c r="H161" s="143">
        <v>30.4</v>
      </c>
      <c r="I161" s="144"/>
      <c r="J161" s="145">
        <f>ROUND(I161*H161,2)</f>
        <v>0</v>
      </c>
      <c r="K161" s="146"/>
      <c r="L161" s="147"/>
      <c r="M161" s="148"/>
      <c r="N161" t="s" s="149">
        <v>31</v>
      </c>
      <c r="O161" s="9"/>
      <c r="P161" s="129">
        <f>O161*H161</f>
        <v>0</v>
      </c>
      <c r="Q161" s="129">
        <v>0.0019</v>
      </c>
      <c r="R161" s="129">
        <f>Q161*H161</f>
        <v>0.05776</v>
      </c>
      <c r="S161" s="129">
        <v>0</v>
      </c>
      <c r="T161" s="130">
        <f>S161*H161</f>
        <v>0</v>
      </c>
      <c r="U161" s="103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t="s" s="131">
        <v>201</v>
      </c>
      <c r="AS161" s="9"/>
      <c r="AT161" t="s" s="131">
        <v>178</v>
      </c>
      <c r="AU161" t="s" s="131">
        <v>96</v>
      </c>
      <c r="AV161" s="9"/>
      <c r="AW161" s="9"/>
      <c r="AX161" s="9"/>
      <c r="AY161" t="s" s="89">
        <v>88</v>
      </c>
      <c r="AZ161" s="9"/>
      <c r="BA161" s="9"/>
      <c r="BB161" s="9"/>
      <c r="BC161" s="9"/>
      <c r="BD161" s="9"/>
      <c r="BE161" s="132">
        <f>IF(N161="základná",J161,0)</f>
        <v>0</v>
      </c>
      <c r="BF161" s="132">
        <f>IF(N161="znížená",J161,0)</f>
        <v>0</v>
      </c>
      <c r="BG161" s="132">
        <f>IF(N161="zákl. prenesená",J161,0)</f>
        <v>0</v>
      </c>
      <c r="BH161" s="132">
        <f>IF(N161="zníž. prenesená",J161,0)</f>
        <v>0</v>
      </c>
      <c r="BI161" s="132">
        <f>IF(N161="nulová",J161,0)</f>
        <v>0</v>
      </c>
      <c r="BJ161" t="s" s="89">
        <v>96</v>
      </c>
      <c r="BK161" s="132">
        <f>ROUND(I161*H161,2)</f>
        <v>0</v>
      </c>
      <c r="BL161" t="s" s="89">
        <v>155</v>
      </c>
      <c r="BM161" t="s" s="131">
        <v>221</v>
      </c>
      <c r="BN161" s="12"/>
    </row>
    <row r="162" ht="24.15" customHeight="1">
      <c r="A162" s="13"/>
      <c r="B162" s="95"/>
      <c r="C162" t="s" s="140">
        <v>222</v>
      </c>
      <c r="D162" t="s" s="140">
        <v>178</v>
      </c>
      <c r="E162" t="s" s="141">
        <v>223</v>
      </c>
      <c r="F162" t="s" s="141">
        <v>224</v>
      </c>
      <c r="G162" t="s" s="142">
        <v>125</v>
      </c>
      <c r="H162" s="143">
        <v>30.4</v>
      </c>
      <c r="I162" s="144"/>
      <c r="J162" s="145">
        <f>ROUND(I162*H162,2)</f>
        <v>0</v>
      </c>
      <c r="K162" s="146"/>
      <c r="L162" s="147"/>
      <c r="M162" s="148"/>
      <c r="N162" t="s" s="149">
        <v>31</v>
      </c>
      <c r="O162" s="9"/>
      <c r="P162" s="129">
        <f>O162*H162</f>
        <v>0</v>
      </c>
      <c r="Q162" s="129">
        <v>0.00015</v>
      </c>
      <c r="R162" s="129">
        <f>Q162*H162</f>
        <v>0.00456</v>
      </c>
      <c r="S162" s="129">
        <v>0</v>
      </c>
      <c r="T162" s="130">
        <f>S162*H162</f>
        <v>0</v>
      </c>
      <c r="U162" s="103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t="s" s="131">
        <v>201</v>
      </c>
      <c r="AS162" s="9"/>
      <c r="AT162" t="s" s="131">
        <v>178</v>
      </c>
      <c r="AU162" t="s" s="131">
        <v>96</v>
      </c>
      <c r="AV162" s="9"/>
      <c r="AW162" s="9"/>
      <c r="AX162" s="9"/>
      <c r="AY162" t="s" s="89">
        <v>88</v>
      </c>
      <c r="AZ162" s="9"/>
      <c r="BA162" s="9"/>
      <c r="BB162" s="9"/>
      <c r="BC162" s="9"/>
      <c r="BD162" s="9"/>
      <c r="BE162" s="132">
        <f>IF(N162="základná",J162,0)</f>
        <v>0</v>
      </c>
      <c r="BF162" s="132">
        <f>IF(N162="znížená",J162,0)</f>
        <v>0</v>
      </c>
      <c r="BG162" s="132">
        <f>IF(N162="zákl. prenesená",J162,0)</f>
        <v>0</v>
      </c>
      <c r="BH162" s="132">
        <f>IF(N162="zníž. prenesená",J162,0)</f>
        <v>0</v>
      </c>
      <c r="BI162" s="132">
        <f>IF(N162="nulová",J162,0)</f>
        <v>0</v>
      </c>
      <c r="BJ162" t="s" s="89">
        <v>96</v>
      </c>
      <c r="BK162" s="132">
        <f>ROUND(I162*H162,2)</f>
        <v>0</v>
      </c>
      <c r="BL162" t="s" s="89">
        <v>155</v>
      </c>
      <c r="BM162" t="s" s="131">
        <v>225</v>
      </c>
      <c r="BN162" s="12"/>
    </row>
    <row r="163" ht="24.15" customHeight="1">
      <c r="A163" s="13"/>
      <c r="B163" s="95"/>
      <c r="C163" t="s" s="120">
        <v>201</v>
      </c>
      <c r="D163" t="s" s="120">
        <v>91</v>
      </c>
      <c r="E163" t="s" s="121">
        <v>226</v>
      </c>
      <c r="F163" t="s" s="121">
        <v>227</v>
      </c>
      <c r="G163" t="s" s="122">
        <v>94</v>
      </c>
      <c r="H163" s="123">
        <v>30.4</v>
      </c>
      <c r="I163" s="124"/>
      <c r="J163" s="125">
        <f>ROUND(I163*H163,2)</f>
        <v>0</v>
      </c>
      <c r="K163" s="126"/>
      <c r="L163" s="95"/>
      <c r="M163" s="127"/>
      <c r="N163" t="s" s="128">
        <v>31</v>
      </c>
      <c r="O163" s="9"/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30">
        <f>S163*H163</f>
        <v>0</v>
      </c>
      <c r="U163" s="103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t="s" s="131">
        <v>155</v>
      </c>
      <c r="AS163" s="9"/>
      <c r="AT163" t="s" s="131">
        <v>91</v>
      </c>
      <c r="AU163" t="s" s="131">
        <v>96</v>
      </c>
      <c r="AV163" s="9"/>
      <c r="AW163" s="9"/>
      <c r="AX163" s="9"/>
      <c r="AY163" t="s" s="89">
        <v>88</v>
      </c>
      <c r="AZ163" s="9"/>
      <c r="BA163" s="9"/>
      <c r="BB163" s="9"/>
      <c r="BC163" s="9"/>
      <c r="BD163" s="9"/>
      <c r="BE163" s="132">
        <f>IF(N163="základná",J163,0)</f>
        <v>0</v>
      </c>
      <c r="BF163" s="132">
        <f>IF(N163="znížená",J163,0)</f>
        <v>0</v>
      </c>
      <c r="BG163" s="132">
        <f>IF(N163="zákl. prenesená",J163,0)</f>
        <v>0</v>
      </c>
      <c r="BH163" s="132">
        <f>IF(N163="zníž. prenesená",J163,0)</f>
        <v>0</v>
      </c>
      <c r="BI163" s="132">
        <f>IF(N163="nulová",J163,0)</f>
        <v>0</v>
      </c>
      <c r="BJ163" t="s" s="89">
        <v>96</v>
      </c>
      <c r="BK163" s="132">
        <f>ROUND(I163*H163,2)</f>
        <v>0</v>
      </c>
      <c r="BL163" t="s" s="89">
        <v>155</v>
      </c>
      <c r="BM163" t="s" s="131">
        <v>228</v>
      </c>
      <c r="BN163" s="12"/>
    </row>
    <row r="164" ht="21.75" customHeight="1">
      <c r="A164" s="13"/>
      <c r="B164" s="95"/>
      <c r="C164" t="s" s="140">
        <v>229</v>
      </c>
      <c r="D164" t="s" s="140">
        <v>178</v>
      </c>
      <c r="E164" t="s" s="141">
        <v>230</v>
      </c>
      <c r="F164" t="s" s="141">
        <v>231</v>
      </c>
      <c r="G164" t="s" s="142">
        <v>94</v>
      </c>
      <c r="H164" s="143">
        <v>33.44</v>
      </c>
      <c r="I164" s="144"/>
      <c r="J164" s="145">
        <f>ROUND(I164*H164,2)</f>
        <v>0</v>
      </c>
      <c r="K164" s="146"/>
      <c r="L164" s="147"/>
      <c r="M164" s="148"/>
      <c r="N164" t="s" s="149">
        <v>31</v>
      </c>
      <c r="O164" s="9"/>
      <c r="P164" s="129">
        <f>O164*H164</f>
        <v>0</v>
      </c>
      <c r="Q164" s="129">
        <v>0.0002</v>
      </c>
      <c r="R164" s="129">
        <f>Q164*H164</f>
        <v>0.006688</v>
      </c>
      <c r="S164" s="129">
        <v>0</v>
      </c>
      <c r="T164" s="130">
        <f>S164*H164</f>
        <v>0</v>
      </c>
      <c r="U164" s="103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t="s" s="131">
        <v>201</v>
      </c>
      <c r="AS164" s="9"/>
      <c r="AT164" t="s" s="131">
        <v>178</v>
      </c>
      <c r="AU164" t="s" s="131">
        <v>96</v>
      </c>
      <c r="AV164" s="9"/>
      <c r="AW164" s="9"/>
      <c r="AX164" s="9"/>
      <c r="AY164" t="s" s="89">
        <v>88</v>
      </c>
      <c r="AZ164" s="9"/>
      <c r="BA164" s="9"/>
      <c r="BB164" s="9"/>
      <c r="BC164" s="9"/>
      <c r="BD164" s="9"/>
      <c r="BE164" s="132">
        <f>IF(N164="základná",J164,0)</f>
        <v>0</v>
      </c>
      <c r="BF164" s="132">
        <f>IF(N164="znížená",J164,0)</f>
        <v>0</v>
      </c>
      <c r="BG164" s="132">
        <f>IF(N164="zákl. prenesená",J164,0)</f>
        <v>0</v>
      </c>
      <c r="BH164" s="132">
        <f>IF(N164="zníž. prenesená",J164,0)</f>
        <v>0</v>
      </c>
      <c r="BI164" s="132">
        <f>IF(N164="nulová",J164,0)</f>
        <v>0</v>
      </c>
      <c r="BJ164" t="s" s="89">
        <v>96</v>
      </c>
      <c r="BK164" s="132">
        <f>ROUND(I164*H164,2)</f>
        <v>0</v>
      </c>
      <c r="BL164" t="s" s="89">
        <v>155</v>
      </c>
      <c r="BM164" t="s" s="131">
        <v>232</v>
      </c>
      <c r="BN164" s="12"/>
    </row>
    <row r="165" ht="37.8" customHeight="1">
      <c r="A165" s="13"/>
      <c r="B165" s="95"/>
      <c r="C165" t="s" s="120">
        <v>233</v>
      </c>
      <c r="D165" t="s" s="120">
        <v>91</v>
      </c>
      <c r="E165" t="s" s="121">
        <v>234</v>
      </c>
      <c r="F165" t="s" s="121">
        <v>235</v>
      </c>
      <c r="G165" t="s" s="122">
        <v>129</v>
      </c>
      <c r="H165" s="123">
        <v>5.7</v>
      </c>
      <c r="I165" s="124"/>
      <c r="J165" s="125">
        <f>ROUND(I165*H165,2)</f>
        <v>0</v>
      </c>
      <c r="K165" s="126"/>
      <c r="L165" s="95"/>
      <c r="M165" s="127"/>
      <c r="N165" t="s" s="128">
        <v>31</v>
      </c>
      <c r="O165" s="9"/>
      <c r="P165" s="129">
        <f>O165*H165</f>
        <v>0</v>
      </c>
      <c r="Q165" s="129">
        <v>3.044e-05</v>
      </c>
      <c r="R165" s="129">
        <f>Q165*H165</f>
        <v>0.000173508</v>
      </c>
      <c r="S165" s="129">
        <v>0</v>
      </c>
      <c r="T165" s="130">
        <f>S165*H165</f>
        <v>0</v>
      </c>
      <c r="U165" s="10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t="s" s="131">
        <v>155</v>
      </c>
      <c r="AS165" s="9"/>
      <c r="AT165" t="s" s="131">
        <v>91</v>
      </c>
      <c r="AU165" t="s" s="131">
        <v>96</v>
      </c>
      <c r="AV165" s="9"/>
      <c r="AW165" s="9"/>
      <c r="AX165" s="9"/>
      <c r="AY165" t="s" s="89">
        <v>88</v>
      </c>
      <c r="AZ165" s="9"/>
      <c r="BA165" s="9"/>
      <c r="BB165" s="9"/>
      <c r="BC165" s="9"/>
      <c r="BD165" s="9"/>
      <c r="BE165" s="132">
        <f>IF(N165="základná",J165,0)</f>
        <v>0</v>
      </c>
      <c r="BF165" s="132">
        <f>IF(N165="znížená",J165,0)</f>
        <v>0</v>
      </c>
      <c r="BG165" s="132">
        <f>IF(N165="zákl. prenesená",J165,0)</f>
        <v>0</v>
      </c>
      <c r="BH165" s="132">
        <f>IF(N165="zníž. prenesená",J165,0)</f>
        <v>0</v>
      </c>
      <c r="BI165" s="132">
        <f>IF(N165="nulová",J165,0)</f>
        <v>0</v>
      </c>
      <c r="BJ165" t="s" s="89">
        <v>96</v>
      </c>
      <c r="BK165" s="132">
        <f>ROUND(I165*H165,2)</f>
        <v>0</v>
      </c>
      <c r="BL165" t="s" s="89">
        <v>155</v>
      </c>
      <c r="BM165" t="s" s="131">
        <v>236</v>
      </c>
      <c r="BN165" s="12"/>
    </row>
    <row r="166" ht="24.15" customHeight="1">
      <c r="A166" s="13"/>
      <c r="B166" s="95"/>
      <c r="C166" t="s" s="140">
        <v>237</v>
      </c>
      <c r="D166" t="s" s="140">
        <v>178</v>
      </c>
      <c r="E166" t="s" s="141">
        <v>238</v>
      </c>
      <c r="F166" t="s" s="141">
        <v>239</v>
      </c>
      <c r="G166" t="s" s="142">
        <v>125</v>
      </c>
      <c r="H166" s="143">
        <v>45.6</v>
      </c>
      <c r="I166" s="144"/>
      <c r="J166" s="145">
        <f>ROUND(I166*H166,2)</f>
        <v>0</v>
      </c>
      <c r="K166" s="146"/>
      <c r="L166" s="147"/>
      <c r="M166" s="148"/>
      <c r="N166" t="s" s="149">
        <v>31</v>
      </c>
      <c r="O166" s="9"/>
      <c r="P166" s="129">
        <f>O166*H166</f>
        <v>0</v>
      </c>
      <c r="Q166" s="129">
        <v>0.0001</v>
      </c>
      <c r="R166" s="129">
        <f>Q166*H166</f>
        <v>0.00456</v>
      </c>
      <c r="S166" s="129">
        <v>0</v>
      </c>
      <c r="T166" s="130">
        <f>S166*H166</f>
        <v>0</v>
      </c>
      <c r="U166" s="103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t="s" s="131">
        <v>201</v>
      </c>
      <c r="AS166" s="9"/>
      <c r="AT166" t="s" s="131">
        <v>178</v>
      </c>
      <c r="AU166" t="s" s="131">
        <v>96</v>
      </c>
      <c r="AV166" s="9"/>
      <c r="AW166" s="9"/>
      <c r="AX166" s="9"/>
      <c r="AY166" t="s" s="89">
        <v>88</v>
      </c>
      <c r="AZ166" s="9"/>
      <c r="BA166" s="9"/>
      <c r="BB166" s="9"/>
      <c r="BC166" s="9"/>
      <c r="BD166" s="9"/>
      <c r="BE166" s="132">
        <f>IF(N166="základná",J166,0)</f>
        <v>0</v>
      </c>
      <c r="BF166" s="132">
        <f>IF(N166="znížená",J166,0)</f>
        <v>0</v>
      </c>
      <c r="BG166" s="132">
        <f>IF(N166="zákl. prenesená",J166,0)</f>
        <v>0</v>
      </c>
      <c r="BH166" s="132">
        <f>IF(N166="zníž. prenesená",J166,0)</f>
        <v>0</v>
      </c>
      <c r="BI166" s="132">
        <f>IF(N166="nulová",J166,0)</f>
        <v>0</v>
      </c>
      <c r="BJ166" t="s" s="89">
        <v>96</v>
      </c>
      <c r="BK166" s="132">
        <f>ROUND(I166*H166,2)</f>
        <v>0</v>
      </c>
      <c r="BL166" t="s" s="89">
        <v>155</v>
      </c>
      <c r="BM166" t="s" s="131">
        <v>240</v>
      </c>
      <c r="BN166" s="12"/>
    </row>
    <row r="167" ht="33" customHeight="1">
      <c r="A167" s="13"/>
      <c r="B167" s="95"/>
      <c r="C167" t="s" s="140">
        <v>241</v>
      </c>
      <c r="D167" t="s" s="140">
        <v>178</v>
      </c>
      <c r="E167" t="s" s="141">
        <v>242</v>
      </c>
      <c r="F167" t="s" s="141">
        <v>243</v>
      </c>
      <c r="G167" t="s" s="142">
        <v>94</v>
      </c>
      <c r="H167" s="143">
        <v>1.425</v>
      </c>
      <c r="I167" s="144"/>
      <c r="J167" s="145">
        <f>ROUND(I167*H167,2)</f>
        <v>0</v>
      </c>
      <c r="K167" s="146"/>
      <c r="L167" s="147"/>
      <c r="M167" s="148"/>
      <c r="N167" t="s" s="149">
        <v>31</v>
      </c>
      <c r="O167" s="9"/>
      <c r="P167" s="129">
        <f>O167*H167</f>
        <v>0</v>
      </c>
      <c r="Q167" s="129">
        <v>0.00792</v>
      </c>
      <c r="R167" s="129">
        <f>Q167*H167</f>
        <v>0.011286</v>
      </c>
      <c r="S167" s="129">
        <v>0</v>
      </c>
      <c r="T167" s="130">
        <f>S167*H167</f>
        <v>0</v>
      </c>
      <c r="U167" s="103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t="s" s="131">
        <v>201</v>
      </c>
      <c r="AS167" s="9"/>
      <c r="AT167" t="s" s="131">
        <v>178</v>
      </c>
      <c r="AU167" t="s" s="131">
        <v>96</v>
      </c>
      <c r="AV167" s="9"/>
      <c r="AW167" s="9"/>
      <c r="AX167" s="9"/>
      <c r="AY167" t="s" s="89">
        <v>88</v>
      </c>
      <c r="AZ167" s="9"/>
      <c r="BA167" s="9"/>
      <c r="BB167" s="9"/>
      <c r="BC167" s="9"/>
      <c r="BD167" s="9"/>
      <c r="BE167" s="132">
        <f>IF(N167="základná",J167,0)</f>
        <v>0</v>
      </c>
      <c r="BF167" s="132">
        <f>IF(N167="znížená",J167,0)</f>
        <v>0</v>
      </c>
      <c r="BG167" s="132">
        <f>IF(N167="zákl. prenesená",J167,0)</f>
        <v>0</v>
      </c>
      <c r="BH167" s="132">
        <f>IF(N167="zníž. prenesená",J167,0)</f>
        <v>0</v>
      </c>
      <c r="BI167" s="132">
        <f>IF(N167="nulová",J167,0)</f>
        <v>0</v>
      </c>
      <c r="BJ167" t="s" s="89">
        <v>96</v>
      </c>
      <c r="BK167" s="132">
        <f>ROUND(I167*H167,2)</f>
        <v>0</v>
      </c>
      <c r="BL167" t="s" s="89">
        <v>155</v>
      </c>
      <c r="BM167" t="s" s="131">
        <v>244</v>
      </c>
      <c r="BN167" s="12"/>
    </row>
    <row r="168" ht="22.8" customHeight="1">
      <c r="A168" s="13"/>
      <c r="B168" s="18"/>
      <c r="C168" s="133"/>
      <c r="D168" t="s" s="134">
        <v>84</v>
      </c>
      <c r="E168" t="s" s="135">
        <v>245</v>
      </c>
      <c r="F168" t="s" s="135">
        <v>246</v>
      </c>
      <c r="G168" s="133"/>
      <c r="H168" s="133"/>
      <c r="I168" s="133"/>
      <c r="J168" s="136">
        <f>BK168</f>
        <v>0</v>
      </c>
      <c r="K168" s="126"/>
      <c r="L168" s="95"/>
      <c r="M168" s="103"/>
      <c r="N168" s="9"/>
      <c r="O168" s="9"/>
      <c r="P168" s="113">
        <f>SUM(P169:P171)</f>
        <v>0</v>
      </c>
      <c r="Q168" s="9"/>
      <c r="R168" s="113">
        <f>SUM(R169:R171)</f>
        <v>0.07368</v>
      </c>
      <c r="S168" s="9"/>
      <c r="T168" s="114">
        <f>SUM(T169:T171)</f>
        <v>0</v>
      </c>
      <c r="U168" s="103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t="s" s="110">
        <v>96</v>
      </c>
      <c r="AS168" s="9"/>
      <c r="AT168" t="s" s="115">
        <v>84</v>
      </c>
      <c r="AU168" t="s" s="115">
        <v>87</v>
      </c>
      <c r="AV168" s="9"/>
      <c r="AW168" s="9"/>
      <c r="AX168" s="9"/>
      <c r="AY168" t="s" s="110">
        <v>88</v>
      </c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116">
        <f>SUM(BK169:BK171)</f>
        <v>0</v>
      </c>
      <c r="BL168" s="9"/>
      <c r="BM168" s="9"/>
      <c r="BN168" s="12"/>
    </row>
    <row r="169" ht="24.15" customHeight="1">
      <c r="A169" s="13"/>
      <c r="B169" s="95"/>
      <c r="C169" t="s" s="120">
        <v>247</v>
      </c>
      <c r="D169" t="s" s="120">
        <v>91</v>
      </c>
      <c r="E169" t="s" s="121">
        <v>248</v>
      </c>
      <c r="F169" t="s" s="121">
        <v>249</v>
      </c>
      <c r="G169" t="s" s="122">
        <v>94</v>
      </c>
      <c r="H169" s="123">
        <v>24</v>
      </c>
      <c r="I169" s="124"/>
      <c r="J169" s="125">
        <f>ROUND(I169*H169,2)</f>
        <v>0</v>
      </c>
      <c r="K169" s="126"/>
      <c r="L169" s="95"/>
      <c r="M169" s="127"/>
      <c r="N169" t="s" s="128">
        <v>31</v>
      </c>
      <c r="O169" s="9"/>
      <c r="P169" s="129">
        <f>O169*H169</f>
        <v>0</v>
      </c>
      <c r="Q169" s="129">
        <v>0</v>
      </c>
      <c r="R169" s="129">
        <f>Q169*H169</f>
        <v>0</v>
      </c>
      <c r="S169" s="129">
        <v>0</v>
      </c>
      <c r="T169" s="130">
        <f>S169*H169</f>
        <v>0</v>
      </c>
      <c r="U169" s="103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t="s" s="131">
        <v>155</v>
      </c>
      <c r="AS169" s="9"/>
      <c r="AT169" t="s" s="131">
        <v>91</v>
      </c>
      <c r="AU169" t="s" s="131">
        <v>96</v>
      </c>
      <c r="AV169" s="9"/>
      <c r="AW169" s="9"/>
      <c r="AX169" s="9"/>
      <c r="AY169" t="s" s="89">
        <v>88</v>
      </c>
      <c r="AZ169" s="9"/>
      <c r="BA169" s="9"/>
      <c r="BB169" s="9"/>
      <c r="BC169" s="9"/>
      <c r="BD169" s="9"/>
      <c r="BE169" s="132">
        <f>IF(N169="základná",J169,0)</f>
        <v>0</v>
      </c>
      <c r="BF169" s="132">
        <f>IF(N169="znížená",J169,0)</f>
        <v>0</v>
      </c>
      <c r="BG169" s="132">
        <f>IF(N169="zákl. prenesená",J169,0)</f>
        <v>0</v>
      </c>
      <c r="BH169" s="132">
        <f>IF(N169="zníž. prenesená",J169,0)</f>
        <v>0</v>
      </c>
      <c r="BI169" s="132">
        <f>IF(N169="nulová",J169,0)</f>
        <v>0</v>
      </c>
      <c r="BJ169" t="s" s="89">
        <v>96</v>
      </c>
      <c r="BK169" s="132">
        <f>ROUND(I169*H169,2)</f>
        <v>0</v>
      </c>
      <c r="BL169" t="s" s="89">
        <v>155</v>
      </c>
      <c r="BM169" t="s" s="131">
        <v>250</v>
      </c>
      <c r="BN169" s="12"/>
    </row>
    <row r="170" ht="33" customHeight="1">
      <c r="A170" s="13"/>
      <c r="B170" s="95"/>
      <c r="C170" t="s" s="140">
        <v>251</v>
      </c>
      <c r="D170" t="s" s="140">
        <v>178</v>
      </c>
      <c r="E170" t="s" s="141">
        <v>252</v>
      </c>
      <c r="F170" t="s" s="141">
        <v>253</v>
      </c>
      <c r="G170" t="s" s="142">
        <v>94</v>
      </c>
      <c r="H170" s="143">
        <v>24</v>
      </c>
      <c r="I170" s="144"/>
      <c r="J170" s="145">
        <f>ROUND(I170*H170,2)</f>
        <v>0</v>
      </c>
      <c r="K170" s="146"/>
      <c r="L170" s="147"/>
      <c r="M170" s="148"/>
      <c r="N170" t="s" s="149">
        <v>31</v>
      </c>
      <c r="O170" s="9"/>
      <c r="P170" s="129">
        <f>O170*H170</f>
        <v>0</v>
      </c>
      <c r="Q170" s="129">
        <v>0.00151</v>
      </c>
      <c r="R170" s="129">
        <f>Q170*H170</f>
        <v>0.03624</v>
      </c>
      <c r="S170" s="129">
        <v>0</v>
      </c>
      <c r="T170" s="130">
        <f>S170*H170</f>
        <v>0</v>
      </c>
      <c r="U170" s="103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t="s" s="131">
        <v>201</v>
      </c>
      <c r="AS170" s="9"/>
      <c r="AT170" t="s" s="131">
        <v>178</v>
      </c>
      <c r="AU170" t="s" s="131">
        <v>96</v>
      </c>
      <c r="AV170" s="9"/>
      <c r="AW170" s="9"/>
      <c r="AX170" s="9"/>
      <c r="AY170" t="s" s="89">
        <v>88</v>
      </c>
      <c r="AZ170" s="9"/>
      <c r="BA170" s="9"/>
      <c r="BB170" s="9"/>
      <c r="BC170" s="9"/>
      <c r="BD170" s="9"/>
      <c r="BE170" s="132">
        <f>IF(N170="základná",J170,0)</f>
        <v>0</v>
      </c>
      <c r="BF170" s="132">
        <f>IF(N170="znížená",J170,0)</f>
        <v>0</v>
      </c>
      <c r="BG170" s="132">
        <f>IF(N170="zákl. prenesená",J170,0)</f>
        <v>0</v>
      </c>
      <c r="BH170" s="132">
        <f>IF(N170="zníž. prenesená",J170,0)</f>
        <v>0</v>
      </c>
      <c r="BI170" s="132">
        <f>IF(N170="nulová",J170,0)</f>
        <v>0</v>
      </c>
      <c r="BJ170" t="s" s="89">
        <v>96</v>
      </c>
      <c r="BK170" s="132">
        <f>ROUND(I170*H170,2)</f>
        <v>0</v>
      </c>
      <c r="BL170" t="s" s="89">
        <v>155</v>
      </c>
      <c r="BM170" t="s" s="131">
        <v>254</v>
      </c>
      <c r="BN170" s="12"/>
    </row>
    <row r="171" ht="33" customHeight="1">
      <c r="A171" s="13"/>
      <c r="B171" s="95"/>
      <c r="C171" t="s" s="140">
        <v>255</v>
      </c>
      <c r="D171" t="s" s="140">
        <v>178</v>
      </c>
      <c r="E171" t="s" s="141">
        <v>256</v>
      </c>
      <c r="F171" t="s" s="141">
        <v>257</v>
      </c>
      <c r="G171" t="s" s="142">
        <v>94</v>
      </c>
      <c r="H171" s="143">
        <v>24</v>
      </c>
      <c r="I171" s="144"/>
      <c r="J171" s="145">
        <f>ROUND(I171*H171,2)</f>
        <v>0</v>
      </c>
      <c r="K171" s="146"/>
      <c r="L171" s="147"/>
      <c r="M171" s="148"/>
      <c r="N171" t="s" s="149">
        <v>31</v>
      </c>
      <c r="O171" s="9"/>
      <c r="P171" s="129">
        <f>O171*H171</f>
        <v>0</v>
      </c>
      <c r="Q171" s="129">
        <v>0.00156</v>
      </c>
      <c r="R171" s="129">
        <f>Q171*H171</f>
        <v>0.03744</v>
      </c>
      <c r="S171" s="129">
        <v>0</v>
      </c>
      <c r="T171" s="130">
        <f>S171*H171</f>
        <v>0</v>
      </c>
      <c r="U171" s="103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t="s" s="131">
        <v>201</v>
      </c>
      <c r="AS171" s="9"/>
      <c r="AT171" t="s" s="131">
        <v>178</v>
      </c>
      <c r="AU171" t="s" s="131">
        <v>96</v>
      </c>
      <c r="AV171" s="9"/>
      <c r="AW171" s="9"/>
      <c r="AX171" s="9"/>
      <c r="AY171" t="s" s="89">
        <v>88</v>
      </c>
      <c r="AZ171" s="9"/>
      <c r="BA171" s="9"/>
      <c r="BB171" s="9"/>
      <c r="BC171" s="9"/>
      <c r="BD171" s="9"/>
      <c r="BE171" s="132">
        <f>IF(N171="základná",J171,0)</f>
        <v>0</v>
      </c>
      <c r="BF171" s="132">
        <f>IF(N171="znížená",J171,0)</f>
        <v>0</v>
      </c>
      <c r="BG171" s="132">
        <f>IF(N171="zákl. prenesená",J171,0)</f>
        <v>0</v>
      </c>
      <c r="BH171" s="132">
        <f>IF(N171="zníž. prenesená",J171,0)</f>
        <v>0</v>
      </c>
      <c r="BI171" s="132">
        <f>IF(N171="nulová",J171,0)</f>
        <v>0</v>
      </c>
      <c r="BJ171" t="s" s="89">
        <v>96</v>
      </c>
      <c r="BK171" s="132">
        <f>ROUND(I171*H171,2)</f>
        <v>0</v>
      </c>
      <c r="BL171" t="s" s="89">
        <v>155</v>
      </c>
      <c r="BM171" t="s" s="131">
        <v>258</v>
      </c>
      <c r="BN171" s="12"/>
    </row>
    <row r="172" ht="22.8" customHeight="1">
      <c r="A172" s="13"/>
      <c r="B172" s="18"/>
      <c r="C172" s="133"/>
      <c r="D172" t="s" s="134">
        <v>84</v>
      </c>
      <c r="E172" t="s" s="135">
        <v>259</v>
      </c>
      <c r="F172" t="s" s="135">
        <v>260</v>
      </c>
      <c r="G172" s="133"/>
      <c r="H172" s="133"/>
      <c r="I172" s="133"/>
      <c r="J172" s="136">
        <f>BK172</f>
        <v>0</v>
      </c>
      <c r="K172" s="126"/>
      <c r="L172" s="95"/>
      <c r="M172" s="103"/>
      <c r="N172" s="9"/>
      <c r="O172" s="9"/>
      <c r="P172" s="113">
        <f>SUM(P173:P183)</f>
        <v>0</v>
      </c>
      <c r="Q172" s="9"/>
      <c r="R172" s="113">
        <f>SUM(R173:R183)</f>
        <v>2.814668370870</v>
      </c>
      <c r="S172" s="9"/>
      <c r="T172" s="114">
        <f>SUM(T173:T183)</f>
        <v>18.627</v>
      </c>
      <c r="U172" s="103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t="s" s="110">
        <v>96</v>
      </c>
      <c r="AS172" s="9"/>
      <c r="AT172" t="s" s="115">
        <v>84</v>
      </c>
      <c r="AU172" t="s" s="115">
        <v>87</v>
      </c>
      <c r="AV172" s="9"/>
      <c r="AW172" s="9"/>
      <c r="AX172" s="9"/>
      <c r="AY172" t="s" s="110">
        <v>88</v>
      </c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116">
        <f>SUM(BK173:BK183)</f>
        <v>0</v>
      </c>
      <c r="BL172" s="9"/>
      <c r="BM172" s="9"/>
      <c r="BN172" s="12"/>
    </row>
    <row r="173" ht="24.15" customHeight="1">
      <c r="A173" s="13"/>
      <c r="B173" s="95"/>
      <c r="C173" t="s" s="120">
        <v>261</v>
      </c>
      <c r="D173" t="s" s="120">
        <v>91</v>
      </c>
      <c r="E173" t="s" s="121">
        <v>262</v>
      </c>
      <c r="F173" t="s" s="121">
        <v>263</v>
      </c>
      <c r="G173" t="s" s="122">
        <v>129</v>
      </c>
      <c r="H173" s="123">
        <v>30</v>
      </c>
      <c r="I173" s="124"/>
      <c r="J173" s="125">
        <f>ROUND(I173*H173,2)</f>
        <v>0</v>
      </c>
      <c r="K173" s="126"/>
      <c r="L173" s="95"/>
      <c r="M173" s="127"/>
      <c r="N173" t="s" s="128">
        <v>31</v>
      </c>
      <c r="O173" s="9"/>
      <c r="P173" s="129">
        <f>O173*H173</f>
        <v>0</v>
      </c>
      <c r="Q173" s="129">
        <v>0</v>
      </c>
      <c r="R173" s="129">
        <f>Q173*H173</f>
        <v>0</v>
      </c>
      <c r="S173" s="129">
        <v>0.014</v>
      </c>
      <c r="T173" s="130">
        <f>S173*H173</f>
        <v>0.42</v>
      </c>
      <c r="U173" s="103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t="s" s="131">
        <v>155</v>
      </c>
      <c r="AS173" s="9"/>
      <c r="AT173" t="s" s="131">
        <v>91</v>
      </c>
      <c r="AU173" t="s" s="131">
        <v>96</v>
      </c>
      <c r="AV173" s="9"/>
      <c r="AW173" s="9"/>
      <c r="AX173" s="9"/>
      <c r="AY173" t="s" s="89">
        <v>88</v>
      </c>
      <c r="AZ173" s="9"/>
      <c r="BA173" s="9"/>
      <c r="BB173" s="9"/>
      <c r="BC173" s="9"/>
      <c r="BD173" s="9"/>
      <c r="BE173" s="132">
        <f>IF(N173="základná",J173,0)</f>
        <v>0</v>
      </c>
      <c r="BF173" s="132">
        <f>IF(N173="znížená",J173,0)</f>
        <v>0</v>
      </c>
      <c r="BG173" s="132">
        <f>IF(N173="zákl. prenesená",J173,0)</f>
        <v>0</v>
      </c>
      <c r="BH173" s="132">
        <f>IF(N173="zníž. prenesená",J173,0)</f>
        <v>0</v>
      </c>
      <c r="BI173" s="132">
        <f>IF(N173="nulová",J173,0)</f>
        <v>0</v>
      </c>
      <c r="BJ173" t="s" s="89">
        <v>96</v>
      </c>
      <c r="BK173" s="132">
        <f>ROUND(I173*H173,2)</f>
        <v>0</v>
      </c>
      <c r="BL173" t="s" s="89">
        <v>155</v>
      </c>
      <c r="BM173" t="s" s="131">
        <v>264</v>
      </c>
      <c r="BN173" s="12"/>
    </row>
    <row r="174" ht="21.75" customHeight="1">
      <c r="A174" s="13"/>
      <c r="B174" s="95"/>
      <c r="C174" t="s" s="120">
        <v>265</v>
      </c>
      <c r="D174" t="s" s="120">
        <v>91</v>
      </c>
      <c r="E174" t="s" s="121">
        <v>266</v>
      </c>
      <c r="F174" t="s" s="121">
        <v>267</v>
      </c>
      <c r="G174" t="s" s="122">
        <v>129</v>
      </c>
      <c r="H174" s="123">
        <v>30</v>
      </c>
      <c r="I174" s="124"/>
      <c r="J174" s="125">
        <f>ROUND(I174*H174,2)</f>
        <v>0</v>
      </c>
      <c r="K174" s="126"/>
      <c r="L174" s="95"/>
      <c r="M174" s="127"/>
      <c r="N174" t="s" s="128">
        <v>31</v>
      </c>
      <c r="O174" s="9"/>
      <c r="P174" s="129">
        <f>O174*H174</f>
        <v>0</v>
      </c>
      <c r="Q174" s="129">
        <v>0.00026</v>
      </c>
      <c r="R174" s="129">
        <f>Q174*H174</f>
        <v>0.0078</v>
      </c>
      <c r="S174" s="129">
        <v>0</v>
      </c>
      <c r="T174" s="130">
        <f>S174*H174</f>
        <v>0</v>
      </c>
      <c r="U174" s="103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t="s" s="131">
        <v>155</v>
      </c>
      <c r="AS174" s="9"/>
      <c r="AT174" t="s" s="131">
        <v>91</v>
      </c>
      <c r="AU174" t="s" s="131">
        <v>96</v>
      </c>
      <c r="AV174" s="9"/>
      <c r="AW174" s="9"/>
      <c r="AX174" s="9"/>
      <c r="AY174" t="s" s="89">
        <v>88</v>
      </c>
      <c r="AZ174" s="9"/>
      <c r="BA174" s="9"/>
      <c r="BB174" s="9"/>
      <c r="BC174" s="9"/>
      <c r="BD174" s="9"/>
      <c r="BE174" s="132">
        <f>IF(N174="základná",J174,0)</f>
        <v>0</v>
      </c>
      <c r="BF174" s="132">
        <f>IF(N174="znížená",J174,0)</f>
        <v>0</v>
      </c>
      <c r="BG174" s="132">
        <f>IF(N174="zákl. prenesená",J174,0)</f>
        <v>0</v>
      </c>
      <c r="BH174" s="132">
        <f>IF(N174="zníž. prenesená",J174,0)</f>
        <v>0</v>
      </c>
      <c r="BI174" s="132">
        <f>IF(N174="nulová",J174,0)</f>
        <v>0</v>
      </c>
      <c r="BJ174" t="s" s="89">
        <v>96</v>
      </c>
      <c r="BK174" s="132">
        <f>ROUND(I174*H174,2)</f>
        <v>0</v>
      </c>
      <c r="BL174" t="s" s="89">
        <v>155</v>
      </c>
      <c r="BM174" t="s" s="131">
        <v>268</v>
      </c>
      <c r="BN174" s="12"/>
    </row>
    <row r="175" ht="24.15" customHeight="1">
      <c r="A175" s="13"/>
      <c r="B175" s="95"/>
      <c r="C175" t="s" s="140">
        <v>269</v>
      </c>
      <c r="D175" t="s" s="140">
        <v>178</v>
      </c>
      <c r="E175" t="s" s="141">
        <v>270</v>
      </c>
      <c r="F175" t="s" s="141">
        <v>271</v>
      </c>
      <c r="G175" t="s" s="142">
        <v>272</v>
      </c>
      <c r="H175" s="143">
        <v>0.068</v>
      </c>
      <c r="I175" s="144"/>
      <c r="J175" s="145">
        <f>ROUND(I175*H175,2)</f>
        <v>0</v>
      </c>
      <c r="K175" s="146"/>
      <c r="L175" s="147"/>
      <c r="M175" s="148"/>
      <c r="N175" t="s" s="149">
        <v>31</v>
      </c>
      <c r="O175" s="9"/>
      <c r="P175" s="129">
        <f>O175*H175</f>
        <v>0</v>
      </c>
      <c r="Q175" s="129">
        <v>0.55</v>
      </c>
      <c r="R175" s="129">
        <f>Q175*H175</f>
        <v>0.0374</v>
      </c>
      <c r="S175" s="129">
        <v>0</v>
      </c>
      <c r="T175" s="130">
        <f>S175*H175</f>
        <v>0</v>
      </c>
      <c r="U175" s="103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t="s" s="131">
        <v>201</v>
      </c>
      <c r="AS175" s="9"/>
      <c r="AT175" t="s" s="131">
        <v>178</v>
      </c>
      <c r="AU175" t="s" s="131">
        <v>96</v>
      </c>
      <c r="AV175" s="9"/>
      <c r="AW175" s="9"/>
      <c r="AX175" s="9"/>
      <c r="AY175" t="s" s="89">
        <v>88</v>
      </c>
      <c r="AZ175" s="9"/>
      <c r="BA175" s="9"/>
      <c r="BB175" s="9"/>
      <c r="BC175" s="9"/>
      <c r="BD175" s="9"/>
      <c r="BE175" s="132">
        <f>IF(N175="základná",J175,0)</f>
        <v>0</v>
      </c>
      <c r="BF175" s="132">
        <f>IF(N175="znížená",J175,0)</f>
        <v>0</v>
      </c>
      <c r="BG175" s="132">
        <f>IF(N175="zákl. prenesená",J175,0)</f>
        <v>0</v>
      </c>
      <c r="BH175" s="132">
        <f>IF(N175="zníž. prenesená",J175,0)</f>
        <v>0</v>
      </c>
      <c r="BI175" s="132">
        <f>IF(N175="nulová",J175,0)</f>
        <v>0</v>
      </c>
      <c r="BJ175" t="s" s="89">
        <v>96</v>
      </c>
      <c r="BK175" s="132">
        <f>ROUND(I175*H175,2)</f>
        <v>0</v>
      </c>
      <c r="BL175" t="s" s="89">
        <v>155</v>
      </c>
      <c r="BM175" t="s" s="131">
        <v>273</v>
      </c>
      <c r="BN175" s="12"/>
    </row>
    <row r="176" ht="24.15" customHeight="1">
      <c r="A176" s="13"/>
      <c r="B176" s="95"/>
      <c r="C176" t="s" s="120">
        <v>274</v>
      </c>
      <c r="D176" t="s" s="120">
        <v>91</v>
      </c>
      <c r="E176" t="s" s="121">
        <v>275</v>
      </c>
      <c r="F176" t="s" s="121">
        <v>276</v>
      </c>
      <c r="G176" t="s" s="122">
        <v>129</v>
      </c>
      <c r="H176" s="123">
        <v>2747.7</v>
      </c>
      <c r="I176" s="124"/>
      <c r="J176" s="125">
        <f>ROUND(I176*H176,2)</f>
        <v>0</v>
      </c>
      <c r="K176" s="126"/>
      <c r="L176" s="95"/>
      <c r="M176" s="127"/>
      <c r="N176" t="s" s="128">
        <v>31</v>
      </c>
      <c r="O176" s="9"/>
      <c r="P176" s="129">
        <f>O176*H176</f>
        <v>0</v>
      </c>
      <c r="Q176" s="129">
        <v>0</v>
      </c>
      <c r="R176" s="129">
        <f>Q176*H176</f>
        <v>0</v>
      </c>
      <c r="S176" s="129">
        <v>0</v>
      </c>
      <c r="T176" s="130">
        <f>S176*H176</f>
        <v>0</v>
      </c>
      <c r="U176" s="103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t="s" s="131">
        <v>155</v>
      </c>
      <c r="AS176" s="9"/>
      <c r="AT176" t="s" s="131">
        <v>91</v>
      </c>
      <c r="AU176" t="s" s="131">
        <v>96</v>
      </c>
      <c r="AV176" s="9"/>
      <c r="AW176" s="9"/>
      <c r="AX176" s="9"/>
      <c r="AY176" t="s" s="89">
        <v>88</v>
      </c>
      <c r="AZ176" s="9"/>
      <c r="BA176" s="9"/>
      <c r="BB176" s="9"/>
      <c r="BC176" s="9"/>
      <c r="BD176" s="9"/>
      <c r="BE176" s="132">
        <f>IF(N176="základná",J176,0)</f>
        <v>0</v>
      </c>
      <c r="BF176" s="132">
        <f>IF(N176="znížená",J176,0)</f>
        <v>0</v>
      </c>
      <c r="BG176" s="132">
        <f>IF(N176="zákl. prenesená",J176,0)</f>
        <v>0</v>
      </c>
      <c r="BH176" s="132">
        <f>IF(N176="zníž. prenesená",J176,0)</f>
        <v>0</v>
      </c>
      <c r="BI176" s="132">
        <f>IF(N176="nulová",J176,0)</f>
        <v>0</v>
      </c>
      <c r="BJ176" t="s" s="89">
        <v>96</v>
      </c>
      <c r="BK176" s="132">
        <f>ROUND(I176*H176,2)</f>
        <v>0</v>
      </c>
      <c r="BL176" t="s" s="89">
        <v>155</v>
      </c>
      <c r="BM176" t="s" s="131">
        <v>277</v>
      </c>
      <c r="BN176" s="12"/>
    </row>
    <row r="177" ht="24.15" customHeight="1">
      <c r="A177" s="13"/>
      <c r="B177" s="95"/>
      <c r="C177" t="s" s="140">
        <v>278</v>
      </c>
      <c r="D177" t="s" s="140">
        <v>178</v>
      </c>
      <c r="E177" t="s" s="141">
        <v>279</v>
      </c>
      <c r="F177" t="s" s="141">
        <v>280</v>
      </c>
      <c r="G177" t="s" s="142">
        <v>272</v>
      </c>
      <c r="H177" s="143">
        <v>4.328</v>
      </c>
      <c r="I177" s="144"/>
      <c r="J177" s="145">
        <f>ROUND(I177*H177,2)</f>
        <v>0</v>
      </c>
      <c r="K177" s="146"/>
      <c r="L177" s="147"/>
      <c r="M177" s="148"/>
      <c r="N177" t="s" s="149">
        <v>31</v>
      </c>
      <c r="O177" s="9"/>
      <c r="P177" s="129">
        <f>O177*H177</f>
        <v>0</v>
      </c>
      <c r="Q177" s="129">
        <v>0.55</v>
      </c>
      <c r="R177" s="129">
        <f>Q177*H177</f>
        <v>2.3804</v>
      </c>
      <c r="S177" s="129">
        <v>0</v>
      </c>
      <c r="T177" s="130">
        <f>S177*H177</f>
        <v>0</v>
      </c>
      <c r="U177" s="103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t="s" s="131">
        <v>201</v>
      </c>
      <c r="AS177" s="9"/>
      <c r="AT177" t="s" s="131">
        <v>178</v>
      </c>
      <c r="AU177" t="s" s="131">
        <v>96</v>
      </c>
      <c r="AV177" s="9"/>
      <c r="AW177" s="9"/>
      <c r="AX177" s="9"/>
      <c r="AY177" t="s" s="89">
        <v>88</v>
      </c>
      <c r="AZ177" s="9"/>
      <c r="BA177" s="9"/>
      <c r="BB177" s="9"/>
      <c r="BC177" s="9"/>
      <c r="BD177" s="9"/>
      <c r="BE177" s="132">
        <f>IF(N177="základná",J177,0)</f>
        <v>0</v>
      </c>
      <c r="BF177" s="132">
        <f>IF(N177="znížená",J177,0)</f>
        <v>0</v>
      </c>
      <c r="BG177" s="132">
        <f>IF(N177="zákl. prenesená",J177,0)</f>
        <v>0</v>
      </c>
      <c r="BH177" s="132">
        <f>IF(N177="zníž. prenesená",J177,0)</f>
        <v>0</v>
      </c>
      <c r="BI177" s="132">
        <f>IF(N177="nulová",J177,0)</f>
        <v>0</v>
      </c>
      <c r="BJ177" t="s" s="89">
        <v>96</v>
      </c>
      <c r="BK177" s="132">
        <f>ROUND(I177*H177,2)</f>
        <v>0</v>
      </c>
      <c r="BL177" t="s" s="89">
        <v>155</v>
      </c>
      <c r="BM177" t="s" s="131">
        <v>281</v>
      </c>
      <c r="BN177" s="12"/>
    </row>
    <row r="178" ht="33" customHeight="1">
      <c r="A178" s="13"/>
      <c r="B178" s="95"/>
      <c r="C178" t="s" s="120">
        <v>282</v>
      </c>
      <c r="D178" t="s" s="120">
        <v>91</v>
      </c>
      <c r="E178" t="s" s="121">
        <v>283</v>
      </c>
      <c r="F178" t="s" s="121">
        <v>284</v>
      </c>
      <c r="G178" t="s" s="122">
        <v>129</v>
      </c>
      <c r="H178" s="123">
        <v>2601</v>
      </c>
      <c r="I178" s="124"/>
      <c r="J178" s="125">
        <f>ROUND(I178*H178,2)</f>
        <v>0</v>
      </c>
      <c r="K178" s="126"/>
      <c r="L178" s="95"/>
      <c r="M178" s="127"/>
      <c r="N178" t="s" s="128">
        <v>31</v>
      </c>
      <c r="O178" s="9"/>
      <c r="P178" s="129">
        <f>O178*H178</f>
        <v>0</v>
      </c>
      <c r="Q178" s="129">
        <v>0</v>
      </c>
      <c r="R178" s="129">
        <f>Q178*H178</f>
        <v>0</v>
      </c>
      <c r="S178" s="129">
        <v>0.007</v>
      </c>
      <c r="T178" s="130">
        <f>S178*H178</f>
        <v>18.207</v>
      </c>
      <c r="U178" s="103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t="s" s="131">
        <v>155</v>
      </c>
      <c r="AS178" s="9"/>
      <c r="AT178" t="s" s="131">
        <v>91</v>
      </c>
      <c r="AU178" t="s" s="131">
        <v>96</v>
      </c>
      <c r="AV178" s="9"/>
      <c r="AW178" s="9"/>
      <c r="AX178" s="9"/>
      <c r="AY178" t="s" s="89">
        <v>88</v>
      </c>
      <c r="AZ178" s="9"/>
      <c r="BA178" s="9"/>
      <c r="BB178" s="9"/>
      <c r="BC178" s="9"/>
      <c r="BD178" s="9"/>
      <c r="BE178" s="132">
        <f>IF(N178="základná",J178,0)</f>
        <v>0</v>
      </c>
      <c r="BF178" s="132">
        <f>IF(N178="znížená",J178,0)</f>
        <v>0</v>
      </c>
      <c r="BG178" s="132">
        <f>IF(N178="zákl. prenesená",J178,0)</f>
        <v>0</v>
      </c>
      <c r="BH178" s="132">
        <f>IF(N178="zníž. prenesená",J178,0)</f>
        <v>0</v>
      </c>
      <c r="BI178" s="132">
        <f>IF(N178="nulová",J178,0)</f>
        <v>0</v>
      </c>
      <c r="BJ178" t="s" s="89">
        <v>96</v>
      </c>
      <c r="BK178" s="132">
        <f>ROUND(I178*H178,2)</f>
        <v>0</v>
      </c>
      <c r="BL178" t="s" s="89">
        <v>155</v>
      </c>
      <c r="BM178" t="s" s="131">
        <v>285</v>
      </c>
      <c r="BN178" s="12"/>
    </row>
    <row r="179" ht="44.25" customHeight="1">
      <c r="A179" s="13"/>
      <c r="B179" s="95"/>
      <c r="C179" t="s" s="120">
        <v>286</v>
      </c>
      <c r="D179" t="s" s="120">
        <v>91</v>
      </c>
      <c r="E179" t="s" s="121">
        <v>287</v>
      </c>
      <c r="F179" t="s" s="121">
        <v>288</v>
      </c>
      <c r="G179" t="s" s="122">
        <v>272</v>
      </c>
      <c r="H179" s="123">
        <v>4.711</v>
      </c>
      <c r="I179" s="124"/>
      <c r="J179" s="125">
        <f>ROUND(I179*H179,2)</f>
        <v>0</v>
      </c>
      <c r="K179" s="126"/>
      <c r="L179" s="95"/>
      <c r="M179" s="127"/>
      <c r="N179" t="s" s="128">
        <v>31</v>
      </c>
      <c r="O179" s="9"/>
      <c r="P179" s="129">
        <f>O179*H179</f>
        <v>0</v>
      </c>
      <c r="Q179" s="129">
        <v>0.02235017</v>
      </c>
      <c r="R179" s="129">
        <f>Q179*H179</f>
        <v>0.105291650870</v>
      </c>
      <c r="S179" s="129">
        <v>0</v>
      </c>
      <c r="T179" s="130">
        <f>S179*H179</f>
        <v>0</v>
      </c>
      <c r="U179" s="103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t="s" s="131">
        <v>155</v>
      </c>
      <c r="AS179" s="9"/>
      <c r="AT179" t="s" s="131">
        <v>91</v>
      </c>
      <c r="AU179" t="s" s="131">
        <v>96</v>
      </c>
      <c r="AV179" s="9"/>
      <c r="AW179" s="9"/>
      <c r="AX179" s="9"/>
      <c r="AY179" t="s" s="89">
        <v>88</v>
      </c>
      <c r="AZ179" s="9"/>
      <c r="BA179" s="9"/>
      <c r="BB179" s="9"/>
      <c r="BC179" s="9"/>
      <c r="BD179" s="9"/>
      <c r="BE179" s="132">
        <f>IF(N179="základná",J179,0)</f>
        <v>0</v>
      </c>
      <c r="BF179" s="132">
        <f>IF(N179="znížená",J179,0)</f>
        <v>0</v>
      </c>
      <c r="BG179" s="132">
        <f>IF(N179="zákl. prenesená",J179,0)</f>
        <v>0</v>
      </c>
      <c r="BH179" s="132">
        <f>IF(N179="zníž. prenesená",J179,0)</f>
        <v>0</v>
      </c>
      <c r="BI179" s="132">
        <f>IF(N179="nulová",J179,0)</f>
        <v>0</v>
      </c>
      <c r="BJ179" t="s" s="89">
        <v>96</v>
      </c>
      <c r="BK179" s="132">
        <f>ROUND(I179*H179,2)</f>
        <v>0</v>
      </c>
      <c r="BL179" t="s" s="89">
        <v>155</v>
      </c>
      <c r="BM179" t="s" s="131">
        <v>289</v>
      </c>
      <c r="BN179" s="12"/>
    </row>
    <row r="180" ht="37.8" customHeight="1">
      <c r="A180" s="13"/>
      <c r="B180" s="95"/>
      <c r="C180" t="s" s="120">
        <v>290</v>
      </c>
      <c r="D180" t="s" s="120">
        <v>91</v>
      </c>
      <c r="E180" t="s" s="121">
        <v>291</v>
      </c>
      <c r="F180" t="s" s="121">
        <v>292</v>
      </c>
      <c r="G180" t="s" s="122">
        <v>94</v>
      </c>
      <c r="H180" s="123">
        <v>20.4</v>
      </c>
      <c r="I180" s="124"/>
      <c r="J180" s="125">
        <f>ROUND(I180*H180,2)</f>
        <v>0</v>
      </c>
      <c r="K180" s="126"/>
      <c r="L180" s="95"/>
      <c r="M180" s="127"/>
      <c r="N180" t="s" s="128">
        <v>31</v>
      </c>
      <c r="O180" s="9"/>
      <c r="P180" s="129">
        <f>O180*H180</f>
        <v>0</v>
      </c>
      <c r="Q180" s="129">
        <v>0.0084768</v>
      </c>
      <c r="R180" s="129">
        <f>Q180*H180</f>
        <v>0.17292672</v>
      </c>
      <c r="S180" s="129">
        <v>0</v>
      </c>
      <c r="T180" s="130">
        <f>S180*H180</f>
        <v>0</v>
      </c>
      <c r="U180" s="103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t="s" s="131">
        <v>155</v>
      </c>
      <c r="AS180" s="9"/>
      <c r="AT180" t="s" s="131">
        <v>91</v>
      </c>
      <c r="AU180" t="s" s="131">
        <v>96</v>
      </c>
      <c r="AV180" s="9"/>
      <c r="AW180" s="9"/>
      <c r="AX180" s="9"/>
      <c r="AY180" t="s" s="89">
        <v>88</v>
      </c>
      <c r="AZ180" s="9"/>
      <c r="BA180" s="9"/>
      <c r="BB180" s="9"/>
      <c r="BC180" s="9"/>
      <c r="BD180" s="9"/>
      <c r="BE180" s="132">
        <f>IF(N180="základná",J180,0)</f>
        <v>0</v>
      </c>
      <c r="BF180" s="132">
        <f>IF(N180="znížená",J180,0)</f>
        <v>0</v>
      </c>
      <c r="BG180" s="132">
        <f>IF(N180="zákl. prenesená",J180,0)</f>
        <v>0</v>
      </c>
      <c r="BH180" s="132">
        <f>IF(N180="zníž. prenesená",J180,0)</f>
        <v>0</v>
      </c>
      <c r="BI180" s="132">
        <f>IF(N180="nulová",J180,0)</f>
        <v>0</v>
      </c>
      <c r="BJ180" t="s" s="89">
        <v>96</v>
      </c>
      <c r="BK180" s="132">
        <f>ROUND(I180*H180,2)</f>
        <v>0</v>
      </c>
      <c r="BL180" t="s" s="89">
        <v>155</v>
      </c>
      <c r="BM180" t="s" s="131">
        <v>293</v>
      </c>
      <c r="BN180" s="12"/>
    </row>
    <row r="181" ht="21.75" customHeight="1">
      <c r="A181" s="13"/>
      <c r="B181" s="95"/>
      <c r="C181" t="s" s="120">
        <v>294</v>
      </c>
      <c r="D181" t="s" s="120">
        <v>91</v>
      </c>
      <c r="E181" t="s" s="121">
        <v>295</v>
      </c>
      <c r="F181" t="s" s="121">
        <v>296</v>
      </c>
      <c r="G181" t="s" s="122">
        <v>129</v>
      </c>
      <c r="H181" s="123">
        <v>7.5</v>
      </c>
      <c r="I181" s="124"/>
      <c r="J181" s="125">
        <f>ROUND(I181*H181,2)</f>
        <v>0</v>
      </c>
      <c r="K181" s="126"/>
      <c r="L181" s="95"/>
      <c r="M181" s="127"/>
      <c r="N181" t="s" s="128">
        <v>31</v>
      </c>
      <c r="O181" s="9"/>
      <c r="P181" s="129">
        <f>O181*H181</f>
        <v>0</v>
      </c>
      <c r="Q181" s="129">
        <v>0.00026</v>
      </c>
      <c r="R181" s="129">
        <f>Q181*H181</f>
        <v>0.00195</v>
      </c>
      <c r="S181" s="129">
        <v>0</v>
      </c>
      <c r="T181" s="130">
        <f>S181*H181</f>
        <v>0</v>
      </c>
      <c r="U181" s="103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t="s" s="131">
        <v>155</v>
      </c>
      <c r="AS181" s="9"/>
      <c r="AT181" t="s" s="131">
        <v>91</v>
      </c>
      <c r="AU181" t="s" s="131">
        <v>96</v>
      </c>
      <c r="AV181" s="9"/>
      <c r="AW181" s="9"/>
      <c r="AX181" s="9"/>
      <c r="AY181" t="s" s="89">
        <v>88</v>
      </c>
      <c r="AZ181" s="9"/>
      <c r="BA181" s="9"/>
      <c r="BB181" s="9"/>
      <c r="BC181" s="9"/>
      <c r="BD181" s="9"/>
      <c r="BE181" s="132">
        <f>IF(N181="základná",J181,0)</f>
        <v>0</v>
      </c>
      <c r="BF181" s="132">
        <f>IF(N181="znížená",J181,0)</f>
        <v>0</v>
      </c>
      <c r="BG181" s="132">
        <f>IF(N181="zákl. prenesená",J181,0)</f>
        <v>0</v>
      </c>
      <c r="BH181" s="132">
        <f>IF(N181="zníž. prenesená",J181,0)</f>
        <v>0</v>
      </c>
      <c r="BI181" s="132">
        <f>IF(N181="nulová",J181,0)</f>
        <v>0</v>
      </c>
      <c r="BJ181" t="s" s="89">
        <v>96</v>
      </c>
      <c r="BK181" s="132">
        <f>ROUND(I181*H181,2)</f>
        <v>0</v>
      </c>
      <c r="BL181" t="s" s="89">
        <v>155</v>
      </c>
      <c r="BM181" t="s" s="131">
        <v>297</v>
      </c>
      <c r="BN181" s="12"/>
    </row>
    <row r="182" ht="24.15" customHeight="1">
      <c r="A182" s="13"/>
      <c r="B182" s="95"/>
      <c r="C182" t="s" s="140">
        <v>298</v>
      </c>
      <c r="D182" t="s" s="140">
        <v>178</v>
      </c>
      <c r="E182" t="s" s="141">
        <v>299</v>
      </c>
      <c r="F182" t="s" s="141">
        <v>300</v>
      </c>
      <c r="G182" t="s" s="142">
        <v>272</v>
      </c>
      <c r="H182" s="143">
        <v>0.198</v>
      </c>
      <c r="I182" s="144"/>
      <c r="J182" s="145">
        <f>ROUND(I182*H182,2)</f>
        <v>0</v>
      </c>
      <c r="K182" s="146"/>
      <c r="L182" s="147"/>
      <c r="M182" s="148"/>
      <c r="N182" t="s" s="149">
        <v>31</v>
      </c>
      <c r="O182" s="9"/>
      <c r="P182" s="129">
        <f>O182*H182</f>
        <v>0</v>
      </c>
      <c r="Q182" s="129">
        <v>0.55</v>
      </c>
      <c r="R182" s="129">
        <f>Q182*H182</f>
        <v>0.1089</v>
      </c>
      <c r="S182" s="129">
        <v>0</v>
      </c>
      <c r="T182" s="130">
        <f>S182*H182</f>
        <v>0</v>
      </c>
      <c r="U182" s="103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t="s" s="131">
        <v>201</v>
      </c>
      <c r="AS182" s="9"/>
      <c r="AT182" t="s" s="131">
        <v>178</v>
      </c>
      <c r="AU182" t="s" s="131">
        <v>96</v>
      </c>
      <c r="AV182" s="9"/>
      <c r="AW182" s="9"/>
      <c r="AX182" s="9"/>
      <c r="AY182" t="s" s="89">
        <v>88</v>
      </c>
      <c r="AZ182" s="9"/>
      <c r="BA182" s="9"/>
      <c r="BB182" s="9"/>
      <c r="BC182" s="9"/>
      <c r="BD182" s="9"/>
      <c r="BE182" s="132">
        <f>IF(N182="základná",J182,0)</f>
        <v>0</v>
      </c>
      <c r="BF182" s="132">
        <f>IF(N182="znížená",J182,0)</f>
        <v>0</v>
      </c>
      <c r="BG182" s="132">
        <f>IF(N182="zákl. prenesená",J182,0)</f>
        <v>0</v>
      </c>
      <c r="BH182" s="132">
        <f>IF(N182="zníž. prenesená",J182,0)</f>
        <v>0</v>
      </c>
      <c r="BI182" s="132">
        <f>IF(N182="nulová",J182,0)</f>
        <v>0</v>
      </c>
      <c r="BJ182" t="s" s="89">
        <v>96</v>
      </c>
      <c r="BK182" s="132">
        <f>ROUND(I182*H182,2)</f>
        <v>0</v>
      </c>
      <c r="BL182" t="s" s="89">
        <v>155</v>
      </c>
      <c r="BM182" t="s" s="131">
        <v>301</v>
      </c>
      <c r="BN182" s="12"/>
    </row>
    <row r="183" ht="24.15" customHeight="1">
      <c r="A183" s="13"/>
      <c r="B183" s="95"/>
      <c r="C183" t="s" s="120">
        <v>302</v>
      </c>
      <c r="D183" t="s" s="120">
        <v>91</v>
      </c>
      <c r="E183" t="s" s="121">
        <v>303</v>
      </c>
      <c r="F183" t="s" s="121">
        <v>304</v>
      </c>
      <c r="G183" t="s" s="122">
        <v>210</v>
      </c>
      <c r="H183" s="150"/>
      <c r="I183" s="124"/>
      <c r="J183" s="125">
        <f>ROUND(I183*H183,2)</f>
        <v>0</v>
      </c>
      <c r="K183" s="126"/>
      <c r="L183" s="95"/>
      <c r="M183" s="127"/>
      <c r="N183" t="s" s="128">
        <v>31</v>
      </c>
      <c r="O183" s="9"/>
      <c r="P183" s="129">
        <f>O183*H183</f>
        <v>0</v>
      </c>
      <c r="Q183" s="129">
        <v>0</v>
      </c>
      <c r="R183" s="129">
        <f>Q183*H183</f>
        <v>0</v>
      </c>
      <c r="S183" s="129">
        <v>0</v>
      </c>
      <c r="T183" s="130">
        <f>S183*H183</f>
        <v>0</v>
      </c>
      <c r="U183" s="103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t="s" s="131">
        <v>155</v>
      </c>
      <c r="AS183" s="9"/>
      <c r="AT183" t="s" s="131">
        <v>91</v>
      </c>
      <c r="AU183" t="s" s="131">
        <v>96</v>
      </c>
      <c r="AV183" s="9"/>
      <c r="AW183" s="9"/>
      <c r="AX183" s="9"/>
      <c r="AY183" t="s" s="89">
        <v>88</v>
      </c>
      <c r="AZ183" s="9"/>
      <c r="BA183" s="9"/>
      <c r="BB183" s="9"/>
      <c r="BC183" s="9"/>
      <c r="BD183" s="9"/>
      <c r="BE183" s="132">
        <f>IF(N183="základná",J183,0)</f>
        <v>0</v>
      </c>
      <c r="BF183" s="132">
        <f>IF(N183="znížená",J183,0)</f>
        <v>0</v>
      </c>
      <c r="BG183" s="132">
        <f>IF(N183="zákl. prenesená",J183,0)</f>
        <v>0</v>
      </c>
      <c r="BH183" s="132">
        <f>IF(N183="zníž. prenesená",J183,0)</f>
        <v>0</v>
      </c>
      <c r="BI183" s="132">
        <f>IF(N183="nulová",J183,0)</f>
        <v>0</v>
      </c>
      <c r="BJ183" t="s" s="89">
        <v>96</v>
      </c>
      <c r="BK183" s="132">
        <f>ROUND(I183*H183,2)</f>
        <v>0</v>
      </c>
      <c r="BL183" t="s" s="89">
        <v>155</v>
      </c>
      <c r="BM183" t="s" s="131">
        <v>305</v>
      </c>
      <c r="BN183" s="12"/>
    </row>
    <row r="184" ht="22.8" customHeight="1">
      <c r="A184" s="13"/>
      <c r="B184" s="18"/>
      <c r="C184" s="133"/>
      <c r="D184" t="s" s="134">
        <v>84</v>
      </c>
      <c r="E184" t="s" s="135">
        <v>306</v>
      </c>
      <c r="F184" t="s" s="135">
        <v>307</v>
      </c>
      <c r="G184" s="133"/>
      <c r="H184" s="133"/>
      <c r="I184" s="133"/>
      <c r="J184" s="136">
        <f>BK184</f>
        <v>0</v>
      </c>
      <c r="K184" s="126"/>
      <c r="L184" s="95"/>
      <c r="M184" s="103"/>
      <c r="N184" s="9"/>
      <c r="O184" s="9"/>
      <c r="P184" s="113">
        <f>SUM(P185:P192)</f>
        <v>0</v>
      </c>
      <c r="Q184" s="9"/>
      <c r="R184" s="113">
        <f>SUM(R185:R192)</f>
        <v>0.072386612</v>
      </c>
      <c r="S184" s="9"/>
      <c r="T184" s="114">
        <f>SUM(T185:T192)</f>
        <v>0.034048</v>
      </c>
      <c r="U184" s="103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t="s" s="110">
        <v>96</v>
      </c>
      <c r="AS184" s="9"/>
      <c r="AT184" t="s" s="115">
        <v>84</v>
      </c>
      <c r="AU184" t="s" s="115">
        <v>87</v>
      </c>
      <c r="AV184" s="9"/>
      <c r="AW184" s="9"/>
      <c r="AX184" s="9"/>
      <c r="AY184" t="s" s="110">
        <v>88</v>
      </c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116">
        <f>SUM(BK185:BK192)</f>
        <v>0</v>
      </c>
      <c r="BL184" s="9"/>
      <c r="BM184" s="9"/>
      <c r="BN184" s="12"/>
    </row>
    <row r="185" ht="33" customHeight="1">
      <c r="A185" s="13"/>
      <c r="B185" s="95"/>
      <c r="C185" t="s" s="120">
        <v>308</v>
      </c>
      <c r="D185" t="s" s="120">
        <v>91</v>
      </c>
      <c r="E185" t="s" s="121">
        <v>309</v>
      </c>
      <c r="F185" t="s" s="121">
        <v>310</v>
      </c>
      <c r="G185" t="s" s="122">
        <v>129</v>
      </c>
      <c r="H185" s="123">
        <v>67</v>
      </c>
      <c r="I185" s="124"/>
      <c r="J185" s="125">
        <f>ROUND(I185*H185,2)</f>
        <v>0</v>
      </c>
      <c r="K185" s="126"/>
      <c r="L185" s="95"/>
      <c r="M185" s="127"/>
      <c r="N185" t="s" s="128">
        <v>31</v>
      </c>
      <c r="O185" s="9"/>
      <c r="P185" s="129">
        <f>O185*H185</f>
        <v>0</v>
      </c>
      <c r="Q185" s="129">
        <v>0.00011</v>
      </c>
      <c r="R185" s="129">
        <f>Q185*H185</f>
        <v>0.00737</v>
      </c>
      <c r="S185" s="129">
        <v>0</v>
      </c>
      <c r="T185" s="130">
        <f>S185*H185</f>
        <v>0</v>
      </c>
      <c r="U185" s="103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t="s" s="131">
        <v>155</v>
      </c>
      <c r="AS185" s="9"/>
      <c r="AT185" t="s" s="131">
        <v>91</v>
      </c>
      <c r="AU185" t="s" s="131">
        <v>96</v>
      </c>
      <c r="AV185" s="9"/>
      <c r="AW185" s="9"/>
      <c r="AX185" s="9"/>
      <c r="AY185" t="s" s="89">
        <v>88</v>
      </c>
      <c r="AZ185" s="9"/>
      <c r="BA185" s="9"/>
      <c r="BB185" s="9"/>
      <c r="BC185" s="9"/>
      <c r="BD185" s="9"/>
      <c r="BE185" s="132">
        <f>IF(N185="základná",J185,0)</f>
        <v>0</v>
      </c>
      <c r="BF185" s="132">
        <f>IF(N185="znížená",J185,0)</f>
        <v>0</v>
      </c>
      <c r="BG185" s="132">
        <f>IF(N185="zákl. prenesená",J185,0)</f>
        <v>0</v>
      </c>
      <c r="BH185" s="132">
        <f>IF(N185="zníž. prenesená",J185,0)</f>
        <v>0</v>
      </c>
      <c r="BI185" s="132">
        <f>IF(N185="nulová",J185,0)</f>
        <v>0</v>
      </c>
      <c r="BJ185" t="s" s="89">
        <v>96</v>
      </c>
      <c r="BK185" s="132">
        <f>ROUND(I185*H185,2)</f>
        <v>0</v>
      </c>
      <c r="BL185" t="s" s="89">
        <v>155</v>
      </c>
      <c r="BM185" t="s" s="131">
        <v>311</v>
      </c>
      <c r="BN185" s="12"/>
    </row>
    <row r="186" ht="16.5" customHeight="1">
      <c r="A186" s="13"/>
      <c r="B186" s="95"/>
      <c r="C186" t="s" s="120">
        <v>312</v>
      </c>
      <c r="D186" t="s" s="120">
        <v>91</v>
      </c>
      <c r="E186" t="s" s="121">
        <v>313</v>
      </c>
      <c r="F186" t="s" s="121">
        <v>314</v>
      </c>
      <c r="G186" t="s" s="122">
        <v>315</v>
      </c>
      <c r="H186" s="123">
        <v>1</v>
      </c>
      <c r="I186" s="124"/>
      <c r="J186" s="125">
        <f>ROUND(I186*H186,2)</f>
        <v>0</v>
      </c>
      <c r="K186" s="126"/>
      <c r="L186" s="95"/>
      <c r="M186" s="127"/>
      <c r="N186" t="s" s="128">
        <v>31</v>
      </c>
      <c r="O186" s="9"/>
      <c r="P186" s="129">
        <f>O186*H186</f>
        <v>0</v>
      </c>
      <c r="Q186" s="129">
        <v>0</v>
      </c>
      <c r="R186" s="129">
        <f>Q186*H186</f>
        <v>0</v>
      </c>
      <c r="S186" s="129">
        <v>0.00377</v>
      </c>
      <c r="T186" s="130">
        <f>S186*H186</f>
        <v>0.00377</v>
      </c>
      <c r="U186" s="103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t="s" s="131">
        <v>155</v>
      </c>
      <c r="AS186" s="9"/>
      <c r="AT186" t="s" s="131">
        <v>91</v>
      </c>
      <c r="AU186" t="s" s="131">
        <v>96</v>
      </c>
      <c r="AV186" s="9"/>
      <c r="AW186" s="9"/>
      <c r="AX186" s="9"/>
      <c r="AY186" t="s" s="89">
        <v>88</v>
      </c>
      <c r="AZ186" s="9"/>
      <c r="BA186" s="9"/>
      <c r="BB186" s="9"/>
      <c r="BC186" s="9"/>
      <c r="BD186" s="9"/>
      <c r="BE186" s="132">
        <f>IF(N186="základná",J186,0)</f>
        <v>0</v>
      </c>
      <c r="BF186" s="132">
        <f>IF(N186="znížená",J186,0)</f>
        <v>0</v>
      </c>
      <c r="BG186" s="132">
        <f>IF(N186="zákl. prenesená",J186,0)</f>
        <v>0</v>
      </c>
      <c r="BH186" s="132">
        <f>IF(N186="zníž. prenesená",J186,0)</f>
        <v>0</v>
      </c>
      <c r="BI186" s="132">
        <f>IF(N186="nulová",J186,0)</f>
        <v>0</v>
      </c>
      <c r="BJ186" t="s" s="89">
        <v>96</v>
      </c>
      <c r="BK186" s="132">
        <f>ROUND(I186*H186,2)</f>
        <v>0</v>
      </c>
      <c r="BL186" t="s" s="89">
        <v>155</v>
      </c>
      <c r="BM186" t="s" s="131">
        <v>316</v>
      </c>
      <c r="BN186" s="12"/>
    </row>
    <row r="187" ht="33" customHeight="1">
      <c r="A187" s="13"/>
      <c r="B187" s="95"/>
      <c r="C187" t="s" s="120">
        <v>317</v>
      </c>
      <c r="D187" t="s" s="120">
        <v>91</v>
      </c>
      <c r="E187" t="s" s="121">
        <v>318</v>
      </c>
      <c r="F187" t="s" s="121">
        <v>319</v>
      </c>
      <c r="G187" t="s" s="122">
        <v>129</v>
      </c>
      <c r="H187" s="123">
        <v>10</v>
      </c>
      <c r="I187" s="124"/>
      <c r="J187" s="125">
        <f>ROUND(I187*H187,2)</f>
        <v>0</v>
      </c>
      <c r="K187" s="126"/>
      <c r="L187" s="95"/>
      <c r="M187" s="127"/>
      <c r="N187" t="s" s="128">
        <v>31</v>
      </c>
      <c r="O187" s="9"/>
      <c r="P187" s="129">
        <f>O187*H187</f>
        <v>0</v>
      </c>
      <c r="Q187" s="129">
        <v>0.00351</v>
      </c>
      <c r="R187" s="129">
        <f>Q187*H187</f>
        <v>0.0351</v>
      </c>
      <c r="S187" s="129">
        <v>0</v>
      </c>
      <c r="T187" s="130">
        <f>S187*H187</f>
        <v>0</v>
      </c>
      <c r="U187" s="103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t="s" s="131">
        <v>155</v>
      </c>
      <c r="AS187" s="9"/>
      <c r="AT187" t="s" s="131">
        <v>91</v>
      </c>
      <c r="AU187" t="s" s="131">
        <v>96</v>
      </c>
      <c r="AV187" s="9"/>
      <c r="AW187" s="9"/>
      <c r="AX187" s="9"/>
      <c r="AY187" t="s" s="89">
        <v>88</v>
      </c>
      <c r="AZ187" s="9"/>
      <c r="BA187" s="9"/>
      <c r="BB187" s="9"/>
      <c r="BC187" s="9"/>
      <c r="BD187" s="9"/>
      <c r="BE187" s="132">
        <f>IF(N187="základná",J187,0)</f>
        <v>0</v>
      </c>
      <c r="BF187" s="132">
        <f>IF(N187="znížená",J187,0)</f>
        <v>0</v>
      </c>
      <c r="BG187" s="132">
        <f>IF(N187="zákl. prenesená",J187,0)</f>
        <v>0</v>
      </c>
      <c r="BH187" s="132">
        <f>IF(N187="zníž. prenesená",J187,0)</f>
        <v>0</v>
      </c>
      <c r="BI187" s="132">
        <f>IF(N187="nulová",J187,0)</f>
        <v>0</v>
      </c>
      <c r="BJ187" t="s" s="89">
        <v>96</v>
      </c>
      <c r="BK187" s="132">
        <f>ROUND(I187*H187,2)</f>
        <v>0</v>
      </c>
      <c r="BL187" t="s" s="89">
        <v>155</v>
      </c>
      <c r="BM187" t="s" s="131">
        <v>320</v>
      </c>
      <c r="BN187" s="12"/>
    </row>
    <row r="188" ht="24.15" customHeight="1">
      <c r="A188" s="13"/>
      <c r="B188" s="95"/>
      <c r="C188" t="s" s="120">
        <v>321</v>
      </c>
      <c r="D188" t="s" s="120">
        <v>91</v>
      </c>
      <c r="E188" t="s" s="121">
        <v>322</v>
      </c>
      <c r="F188" t="s" s="121">
        <v>323</v>
      </c>
      <c r="G188" t="s" s="122">
        <v>129</v>
      </c>
      <c r="H188" s="123">
        <v>6.2</v>
      </c>
      <c r="I188" s="124"/>
      <c r="J188" s="125">
        <f>ROUND(I188*H188,2)</f>
        <v>0</v>
      </c>
      <c r="K188" s="126"/>
      <c r="L188" s="95"/>
      <c r="M188" s="127"/>
      <c r="N188" t="s" s="128">
        <v>31</v>
      </c>
      <c r="O188" s="9"/>
      <c r="P188" s="129">
        <f>O188*H188</f>
        <v>0</v>
      </c>
      <c r="Q188" s="129">
        <v>0.00216526</v>
      </c>
      <c r="R188" s="129">
        <f>Q188*H188</f>
        <v>0.013424612</v>
      </c>
      <c r="S188" s="129">
        <v>0</v>
      </c>
      <c r="T188" s="130">
        <f>S188*H188</f>
        <v>0</v>
      </c>
      <c r="U188" s="103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t="s" s="131">
        <v>95</v>
      </c>
      <c r="AS188" s="9"/>
      <c r="AT188" t="s" s="131">
        <v>91</v>
      </c>
      <c r="AU188" t="s" s="131">
        <v>96</v>
      </c>
      <c r="AV188" s="9"/>
      <c r="AW188" s="9"/>
      <c r="AX188" s="9"/>
      <c r="AY188" t="s" s="89">
        <v>88</v>
      </c>
      <c r="AZ188" s="9"/>
      <c r="BA188" s="9"/>
      <c r="BB188" s="9"/>
      <c r="BC188" s="9"/>
      <c r="BD188" s="9"/>
      <c r="BE188" s="132">
        <f>IF(N188="základná",J188,0)</f>
        <v>0</v>
      </c>
      <c r="BF188" s="132">
        <f>IF(N188="znížená",J188,0)</f>
        <v>0</v>
      </c>
      <c r="BG188" s="132">
        <f>IF(N188="zákl. prenesená",J188,0)</f>
        <v>0</v>
      </c>
      <c r="BH188" s="132">
        <f>IF(N188="zníž. prenesená",J188,0)</f>
        <v>0</v>
      </c>
      <c r="BI188" s="132">
        <f>IF(N188="nulová",J188,0)</f>
        <v>0</v>
      </c>
      <c r="BJ188" t="s" s="89">
        <v>96</v>
      </c>
      <c r="BK188" s="132">
        <f>ROUND(I188*H188,2)</f>
        <v>0</v>
      </c>
      <c r="BL188" t="s" s="89">
        <v>95</v>
      </c>
      <c r="BM188" t="s" s="131">
        <v>324</v>
      </c>
      <c r="BN188" s="12"/>
    </row>
    <row r="189" ht="24.15" customHeight="1">
      <c r="A189" s="13"/>
      <c r="B189" s="95"/>
      <c r="C189" t="s" s="120">
        <v>325</v>
      </c>
      <c r="D189" t="s" s="120">
        <v>91</v>
      </c>
      <c r="E189" t="s" s="121">
        <v>326</v>
      </c>
      <c r="F189" t="s" s="121">
        <v>327</v>
      </c>
      <c r="G189" t="s" s="122">
        <v>129</v>
      </c>
      <c r="H189" s="123">
        <v>7.6</v>
      </c>
      <c r="I189" s="124"/>
      <c r="J189" s="125">
        <f>ROUND(I189*H189,2)</f>
        <v>0</v>
      </c>
      <c r="K189" s="126"/>
      <c r="L189" s="95"/>
      <c r="M189" s="127"/>
      <c r="N189" t="s" s="128">
        <v>31</v>
      </c>
      <c r="O189" s="9"/>
      <c r="P189" s="129">
        <f>O189*H189</f>
        <v>0</v>
      </c>
      <c r="Q189" s="129">
        <v>0</v>
      </c>
      <c r="R189" s="129">
        <f>Q189*H189</f>
        <v>0</v>
      </c>
      <c r="S189" s="129">
        <v>0.0033</v>
      </c>
      <c r="T189" s="130">
        <f>S189*H189</f>
        <v>0.02508</v>
      </c>
      <c r="U189" s="103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t="s" s="131">
        <v>155</v>
      </c>
      <c r="AS189" s="9"/>
      <c r="AT189" t="s" s="131">
        <v>91</v>
      </c>
      <c r="AU189" t="s" s="131">
        <v>96</v>
      </c>
      <c r="AV189" s="9"/>
      <c r="AW189" s="9"/>
      <c r="AX189" s="9"/>
      <c r="AY189" t="s" s="89">
        <v>88</v>
      </c>
      <c r="AZ189" s="9"/>
      <c r="BA189" s="9"/>
      <c r="BB189" s="9"/>
      <c r="BC189" s="9"/>
      <c r="BD189" s="9"/>
      <c r="BE189" s="132">
        <f>IF(N189="základná",J189,0)</f>
        <v>0</v>
      </c>
      <c r="BF189" s="132">
        <f>IF(N189="znížená",J189,0)</f>
        <v>0</v>
      </c>
      <c r="BG189" s="132">
        <f>IF(N189="zákl. prenesená",J189,0)</f>
        <v>0</v>
      </c>
      <c r="BH189" s="132">
        <f>IF(N189="zníž. prenesená",J189,0)</f>
        <v>0</v>
      </c>
      <c r="BI189" s="132">
        <f>IF(N189="nulová",J189,0)</f>
        <v>0</v>
      </c>
      <c r="BJ189" t="s" s="89">
        <v>96</v>
      </c>
      <c r="BK189" s="132">
        <f>ROUND(I189*H189,2)</f>
        <v>0</v>
      </c>
      <c r="BL189" t="s" s="89">
        <v>155</v>
      </c>
      <c r="BM189" t="s" s="131">
        <v>328</v>
      </c>
      <c r="BN189" s="12"/>
    </row>
    <row r="190" ht="37.8" customHeight="1">
      <c r="A190" s="13"/>
      <c r="B190" s="95"/>
      <c r="C190" t="s" s="120">
        <v>329</v>
      </c>
      <c r="D190" t="s" s="120">
        <v>91</v>
      </c>
      <c r="E190" t="s" s="121">
        <v>330</v>
      </c>
      <c r="F190" t="s" s="121">
        <v>331</v>
      </c>
      <c r="G190" t="s" s="122">
        <v>129</v>
      </c>
      <c r="H190" s="123">
        <v>7.6</v>
      </c>
      <c r="I190" s="124"/>
      <c r="J190" s="125">
        <f>ROUND(I190*H190,2)</f>
        <v>0</v>
      </c>
      <c r="K190" s="126"/>
      <c r="L190" s="95"/>
      <c r="M190" s="127"/>
      <c r="N190" t="s" s="128">
        <v>31</v>
      </c>
      <c r="O190" s="9"/>
      <c r="P190" s="129">
        <f>O190*H190</f>
        <v>0</v>
      </c>
      <c r="Q190" s="129">
        <v>0.00217</v>
      </c>
      <c r="R190" s="129">
        <f>Q190*H190</f>
        <v>0.016492</v>
      </c>
      <c r="S190" s="129">
        <v>0</v>
      </c>
      <c r="T190" s="130">
        <f>S190*H190</f>
        <v>0</v>
      </c>
      <c r="U190" s="103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t="s" s="131">
        <v>155</v>
      </c>
      <c r="AS190" s="9"/>
      <c r="AT190" t="s" s="131">
        <v>91</v>
      </c>
      <c r="AU190" t="s" s="131">
        <v>96</v>
      </c>
      <c r="AV190" s="9"/>
      <c r="AW190" s="9"/>
      <c r="AX190" s="9"/>
      <c r="AY190" t="s" s="89">
        <v>88</v>
      </c>
      <c r="AZ190" s="9"/>
      <c r="BA190" s="9"/>
      <c r="BB190" s="9"/>
      <c r="BC190" s="9"/>
      <c r="BD190" s="9"/>
      <c r="BE190" s="132">
        <f>IF(N190="základná",J190,0)</f>
        <v>0</v>
      </c>
      <c r="BF190" s="132">
        <f>IF(N190="znížená",J190,0)</f>
        <v>0</v>
      </c>
      <c r="BG190" s="132">
        <f>IF(N190="zákl. prenesená",J190,0)</f>
        <v>0</v>
      </c>
      <c r="BH190" s="132">
        <f>IF(N190="zníž. prenesená",J190,0)</f>
        <v>0</v>
      </c>
      <c r="BI190" s="132">
        <f>IF(N190="nulová",J190,0)</f>
        <v>0</v>
      </c>
      <c r="BJ190" t="s" s="89">
        <v>96</v>
      </c>
      <c r="BK190" s="132">
        <f>ROUND(I190*H190,2)</f>
        <v>0</v>
      </c>
      <c r="BL190" t="s" s="89">
        <v>155</v>
      </c>
      <c r="BM190" t="s" s="131">
        <v>332</v>
      </c>
      <c r="BN190" s="12"/>
    </row>
    <row r="191" ht="24.15" customHeight="1">
      <c r="A191" s="13"/>
      <c r="B191" s="95"/>
      <c r="C191" t="s" s="120">
        <v>333</v>
      </c>
      <c r="D191" t="s" s="120">
        <v>91</v>
      </c>
      <c r="E191" t="s" s="121">
        <v>334</v>
      </c>
      <c r="F191" t="s" s="121">
        <v>335</v>
      </c>
      <c r="G191" t="s" s="122">
        <v>129</v>
      </c>
      <c r="H191" s="123">
        <v>2.3</v>
      </c>
      <c r="I191" s="124"/>
      <c r="J191" s="125">
        <f>ROUND(I191*H191,2)</f>
        <v>0</v>
      </c>
      <c r="K191" s="126"/>
      <c r="L191" s="95"/>
      <c r="M191" s="127"/>
      <c r="N191" t="s" s="128">
        <v>31</v>
      </c>
      <c r="O191" s="9"/>
      <c r="P191" s="129">
        <f>O191*H191</f>
        <v>0</v>
      </c>
      <c r="Q191" s="129">
        <v>0</v>
      </c>
      <c r="R191" s="129">
        <f>Q191*H191</f>
        <v>0</v>
      </c>
      <c r="S191" s="129">
        <v>0.00226</v>
      </c>
      <c r="T191" s="130">
        <f>S191*H191</f>
        <v>0.005198</v>
      </c>
      <c r="U191" s="103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t="s" s="131">
        <v>155</v>
      </c>
      <c r="AS191" s="9"/>
      <c r="AT191" t="s" s="131">
        <v>91</v>
      </c>
      <c r="AU191" t="s" s="131">
        <v>96</v>
      </c>
      <c r="AV191" s="9"/>
      <c r="AW191" s="9"/>
      <c r="AX191" s="9"/>
      <c r="AY191" t="s" s="89">
        <v>88</v>
      </c>
      <c r="AZ191" s="9"/>
      <c r="BA191" s="9"/>
      <c r="BB191" s="9"/>
      <c r="BC191" s="9"/>
      <c r="BD191" s="9"/>
      <c r="BE191" s="132">
        <f>IF(N191="základná",J191,0)</f>
        <v>0</v>
      </c>
      <c r="BF191" s="132">
        <f>IF(N191="znížená",J191,0)</f>
        <v>0</v>
      </c>
      <c r="BG191" s="132">
        <f>IF(N191="zákl. prenesená",J191,0)</f>
        <v>0</v>
      </c>
      <c r="BH191" s="132">
        <f>IF(N191="zníž. prenesená",J191,0)</f>
        <v>0</v>
      </c>
      <c r="BI191" s="132">
        <f>IF(N191="nulová",J191,0)</f>
        <v>0</v>
      </c>
      <c r="BJ191" t="s" s="89">
        <v>96</v>
      </c>
      <c r="BK191" s="132">
        <f>ROUND(I191*H191,2)</f>
        <v>0</v>
      </c>
      <c r="BL191" t="s" s="89">
        <v>155</v>
      </c>
      <c r="BM191" t="s" s="131">
        <v>336</v>
      </c>
      <c r="BN191" s="12"/>
    </row>
    <row r="192" ht="24.15" customHeight="1">
      <c r="A192" s="13"/>
      <c r="B192" s="95"/>
      <c r="C192" t="s" s="120">
        <v>337</v>
      </c>
      <c r="D192" t="s" s="120">
        <v>91</v>
      </c>
      <c r="E192" t="s" s="121">
        <v>338</v>
      </c>
      <c r="F192" t="s" s="121">
        <v>339</v>
      </c>
      <c r="G192" t="s" s="122">
        <v>210</v>
      </c>
      <c r="H192" s="150"/>
      <c r="I192" s="124"/>
      <c r="J192" s="125">
        <f>ROUND(I192*H192,2)</f>
        <v>0</v>
      </c>
      <c r="K192" s="126"/>
      <c r="L192" s="95"/>
      <c r="M192" s="127"/>
      <c r="N192" t="s" s="128">
        <v>31</v>
      </c>
      <c r="O192" s="9"/>
      <c r="P192" s="129">
        <f>O192*H192</f>
        <v>0</v>
      </c>
      <c r="Q192" s="129">
        <v>0</v>
      </c>
      <c r="R192" s="129">
        <f>Q192*H192</f>
        <v>0</v>
      </c>
      <c r="S192" s="129">
        <v>0</v>
      </c>
      <c r="T192" s="130">
        <f>S192*H192</f>
        <v>0</v>
      </c>
      <c r="U192" s="103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t="s" s="131">
        <v>155</v>
      </c>
      <c r="AS192" s="9"/>
      <c r="AT192" t="s" s="131">
        <v>91</v>
      </c>
      <c r="AU192" t="s" s="131">
        <v>96</v>
      </c>
      <c r="AV192" s="9"/>
      <c r="AW192" s="9"/>
      <c r="AX192" s="9"/>
      <c r="AY192" t="s" s="89">
        <v>88</v>
      </c>
      <c r="AZ192" s="9"/>
      <c r="BA192" s="9"/>
      <c r="BB192" s="9"/>
      <c r="BC192" s="9"/>
      <c r="BD192" s="9"/>
      <c r="BE192" s="132">
        <f>IF(N192="základná",J192,0)</f>
        <v>0</v>
      </c>
      <c r="BF192" s="132">
        <f>IF(N192="znížená",J192,0)</f>
        <v>0</v>
      </c>
      <c r="BG192" s="132">
        <f>IF(N192="zákl. prenesená",J192,0)</f>
        <v>0</v>
      </c>
      <c r="BH192" s="132">
        <f>IF(N192="zníž. prenesená",J192,0)</f>
        <v>0</v>
      </c>
      <c r="BI192" s="132">
        <f>IF(N192="nulová",J192,0)</f>
        <v>0</v>
      </c>
      <c r="BJ192" t="s" s="89">
        <v>96</v>
      </c>
      <c r="BK192" s="132">
        <f>ROUND(I192*H192,2)</f>
        <v>0</v>
      </c>
      <c r="BL192" t="s" s="89">
        <v>155</v>
      </c>
      <c r="BM192" t="s" s="131">
        <v>340</v>
      </c>
      <c r="BN192" s="12"/>
    </row>
    <row r="193" ht="22.8" customHeight="1">
      <c r="A193" s="13"/>
      <c r="B193" s="18"/>
      <c r="C193" s="133"/>
      <c r="D193" t="s" s="134">
        <v>84</v>
      </c>
      <c r="E193" t="s" s="135">
        <v>341</v>
      </c>
      <c r="F193" t="s" s="135">
        <v>342</v>
      </c>
      <c r="G193" s="133"/>
      <c r="H193" s="133"/>
      <c r="I193" s="133"/>
      <c r="J193" s="136">
        <f>BK193</f>
        <v>0</v>
      </c>
      <c r="K193" s="126"/>
      <c r="L193" s="95"/>
      <c r="M193" s="103"/>
      <c r="N193" s="9"/>
      <c r="O193" s="9"/>
      <c r="P193" s="113">
        <f>SUM(P194:P195)</f>
        <v>0</v>
      </c>
      <c r="Q193" s="9"/>
      <c r="R193" s="113">
        <f>SUM(R194:R195)</f>
        <v>0</v>
      </c>
      <c r="S193" s="9"/>
      <c r="T193" s="114">
        <f>SUM(T194:T195)</f>
        <v>0</v>
      </c>
      <c r="U193" s="103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t="s" s="110">
        <v>96</v>
      </c>
      <c r="AS193" s="9"/>
      <c r="AT193" t="s" s="115">
        <v>84</v>
      </c>
      <c r="AU193" t="s" s="115">
        <v>87</v>
      </c>
      <c r="AV193" s="9"/>
      <c r="AW193" s="9"/>
      <c r="AX193" s="9"/>
      <c r="AY193" t="s" s="110">
        <v>88</v>
      </c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116">
        <f>SUM(BK194:BK195)</f>
        <v>0</v>
      </c>
      <c r="BL193" s="9"/>
      <c r="BM193" s="9"/>
      <c r="BN193" s="12"/>
    </row>
    <row r="194" ht="24.15" customHeight="1">
      <c r="A194" s="13"/>
      <c r="B194" s="95"/>
      <c r="C194" t="s" s="120">
        <v>343</v>
      </c>
      <c r="D194" t="s" s="120">
        <v>91</v>
      </c>
      <c r="E194" s="121"/>
      <c r="F194" s="151"/>
      <c r="G194" t="s" s="122">
        <v>129</v>
      </c>
      <c r="H194" s="123"/>
      <c r="I194" s="124"/>
      <c r="J194" s="125">
        <f>ROUND(I194*H194,2)</f>
        <v>0</v>
      </c>
      <c r="K194" s="126"/>
      <c r="L194" s="95"/>
      <c r="M194" s="127"/>
      <c r="N194" t="s" s="128">
        <v>31</v>
      </c>
      <c r="O194" s="9"/>
      <c r="P194" s="129">
        <f>O194*H194</f>
        <v>0</v>
      </c>
      <c r="Q194" s="129">
        <v>0.000185</v>
      </c>
      <c r="R194" s="129">
        <f>Q194*H194</f>
        <v>0</v>
      </c>
      <c r="S194" s="129">
        <v>0</v>
      </c>
      <c r="T194" s="130">
        <f>S194*H194</f>
        <v>0</v>
      </c>
      <c r="U194" s="103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t="s" s="131">
        <v>155</v>
      </c>
      <c r="AS194" s="9"/>
      <c r="AT194" t="s" s="131">
        <v>91</v>
      </c>
      <c r="AU194" t="s" s="131">
        <v>96</v>
      </c>
      <c r="AV194" s="9"/>
      <c r="AW194" s="9"/>
      <c r="AX194" s="9"/>
      <c r="AY194" t="s" s="89">
        <v>88</v>
      </c>
      <c r="AZ194" s="9"/>
      <c r="BA194" s="9"/>
      <c r="BB194" s="9"/>
      <c r="BC194" s="9"/>
      <c r="BD194" s="9"/>
      <c r="BE194" s="132">
        <f>IF(N194="základná",J194,0)</f>
        <v>0</v>
      </c>
      <c r="BF194" s="132">
        <f>IF(N194="znížená",J194,0)</f>
        <v>0</v>
      </c>
      <c r="BG194" s="132">
        <f>IF(N194="zákl. prenesená",J194,0)</f>
        <v>0</v>
      </c>
      <c r="BH194" s="132">
        <f>IF(N194="zníž. prenesená",J194,0)</f>
        <v>0</v>
      </c>
      <c r="BI194" s="132">
        <f>IF(N194="nulová",J194,0)</f>
        <v>0</v>
      </c>
      <c r="BJ194" t="s" s="89">
        <v>96</v>
      </c>
      <c r="BK194" s="132">
        <f>ROUND(I194*H194,2)</f>
        <v>0</v>
      </c>
      <c r="BL194" t="s" s="89">
        <v>155</v>
      </c>
      <c r="BM194" t="s" s="131">
        <v>344</v>
      </c>
      <c r="BN194" s="12"/>
    </row>
    <row r="195" ht="33" customHeight="1">
      <c r="A195" s="13"/>
      <c r="B195" s="95"/>
      <c r="C195" t="s" s="140">
        <v>345</v>
      </c>
      <c r="D195" t="s" s="140">
        <v>178</v>
      </c>
      <c r="E195" s="141"/>
      <c r="F195" s="152"/>
      <c r="G195" t="s" s="142">
        <v>125</v>
      </c>
      <c r="H195" s="143"/>
      <c r="I195" s="144"/>
      <c r="J195" s="145">
        <f>ROUND(I195*H195,2)</f>
        <v>0</v>
      </c>
      <c r="K195" s="146"/>
      <c r="L195" s="147"/>
      <c r="M195" s="148"/>
      <c r="N195" t="s" s="149">
        <v>31</v>
      </c>
      <c r="O195" s="9"/>
      <c r="P195" s="129">
        <f>O195*H195</f>
        <v>0</v>
      </c>
      <c r="Q195" s="129">
        <v>0.061</v>
      </c>
      <c r="R195" s="129">
        <f>Q195*H195</f>
        <v>0</v>
      </c>
      <c r="S195" s="129">
        <v>0</v>
      </c>
      <c r="T195" s="130">
        <f>S195*H195</f>
        <v>0</v>
      </c>
      <c r="U195" s="103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t="s" s="131">
        <v>201</v>
      </c>
      <c r="AS195" s="9"/>
      <c r="AT195" t="s" s="131">
        <v>178</v>
      </c>
      <c r="AU195" t="s" s="131">
        <v>96</v>
      </c>
      <c r="AV195" s="9"/>
      <c r="AW195" s="9"/>
      <c r="AX195" s="9"/>
      <c r="AY195" t="s" s="89">
        <v>88</v>
      </c>
      <c r="AZ195" s="9"/>
      <c r="BA195" s="9"/>
      <c r="BB195" s="9"/>
      <c r="BC195" s="9"/>
      <c r="BD195" s="9"/>
      <c r="BE195" s="132">
        <f>IF(N195="základná",J195,0)</f>
        <v>0</v>
      </c>
      <c r="BF195" s="132">
        <f>IF(N195="znížená",J195,0)</f>
        <v>0</v>
      </c>
      <c r="BG195" s="132">
        <f>IF(N195="zákl. prenesená",J195,0)</f>
        <v>0</v>
      </c>
      <c r="BH195" s="132">
        <f>IF(N195="zníž. prenesená",J195,0)</f>
        <v>0</v>
      </c>
      <c r="BI195" s="132">
        <f>IF(N195="nulová",J195,0)</f>
        <v>0</v>
      </c>
      <c r="BJ195" t="s" s="89">
        <v>96</v>
      </c>
      <c r="BK195" s="132">
        <f>ROUND(I195*H195,2)</f>
        <v>0</v>
      </c>
      <c r="BL195" t="s" s="89">
        <v>155</v>
      </c>
      <c r="BM195" t="s" s="131">
        <v>346</v>
      </c>
      <c r="BN195" s="12"/>
    </row>
    <row r="196" ht="25.9" customHeight="1">
      <c r="A196" s="13"/>
      <c r="B196" s="18"/>
      <c r="C196" s="34"/>
      <c r="D196" t="s" s="137">
        <v>84</v>
      </c>
      <c r="E196" t="s" s="138">
        <v>178</v>
      </c>
      <c r="F196" t="s" s="138">
        <v>347</v>
      </c>
      <c r="G196" s="34"/>
      <c r="H196" s="34"/>
      <c r="I196" s="34"/>
      <c r="J196" s="139">
        <f>BK196</f>
        <v>0</v>
      </c>
      <c r="K196" s="36"/>
      <c r="L196" s="95"/>
      <c r="M196" s="103"/>
      <c r="N196" s="9"/>
      <c r="O196" s="9"/>
      <c r="P196" s="113">
        <f>P197</f>
        <v>0</v>
      </c>
      <c r="Q196" s="9"/>
      <c r="R196" s="113">
        <f>R197</f>
        <v>0</v>
      </c>
      <c r="S196" s="9"/>
      <c r="T196" s="114">
        <f>T197</f>
        <v>0</v>
      </c>
      <c r="U196" s="103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t="s" s="110">
        <v>101</v>
      </c>
      <c r="AS196" s="9"/>
      <c r="AT196" t="s" s="115">
        <v>84</v>
      </c>
      <c r="AU196" t="s" s="115">
        <v>2</v>
      </c>
      <c r="AV196" s="9"/>
      <c r="AW196" s="9"/>
      <c r="AX196" s="9"/>
      <c r="AY196" t="s" s="110">
        <v>88</v>
      </c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116">
        <f>BK197</f>
        <v>0</v>
      </c>
      <c r="BL196" s="9"/>
      <c r="BM196" s="9"/>
      <c r="BN196" s="12"/>
    </row>
    <row r="197" ht="22.8" customHeight="1">
      <c r="A197" s="13"/>
      <c r="B197" s="18"/>
      <c r="C197" s="31"/>
      <c r="D197" t="s" s="117">
        <v>84</v>
      </c>
      <c r="E197" t="s" s="118">
        <v>348</v>
      </c>
      <c r="F197" t="s" s="118">
        <v>349</v>
      </c>
      <c r="G197" s="31"/>
      <c r="H197" s="31"/>
      <c r="I197" s="31"/>
      <c r="J197" s="119">
        <f>BK197</f>
        <v>0</v>
      </c>
      <c r="K197" s="33"/>
      <c r="L197" s="95"/>
      <c r="M197" s="103"/>
      <c r="N197" s="9"/>
      <c r="O197" s="9"/>
      <c r="P197" s="113">
        <f>P198</f>
        <v>0</v>
      </c>
      <c r="Q197" s="9"/>
      <c r="R197" s="113">
        <f>R198</f>
        <v>0</v>
      </c>
      <c r="S197" s="9"/>
      <c r="T197" s="114">
        <f>T198</f>
        <v>0</v>
      </c>
      <c r="U197" s="103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t="s" s="110">
        <v>101</v>
      </c>
      <c r="AS197" s="9"/>
      <c r="AT197" t="s" s="115">
        <v>84</v>
      </c>
      <c r="AU197" t="s" s="115">
        <v>87</v>
      </c>
      <c r="AV197" s="9"/>
      <c r="AW197" s="9"/>
      <c r="AX197" s="9"/>
      <c r="AY197" t="s" s="110">
        <v>88</v>
      </c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116">
        <f>BK198</f>
        <v>0</v>
      </c>
      <c r="BL197" s="9"/>
      <c r="BM197" s="9"/>
      <c r="BN197" s="12"/>
    </row>
    <row r="198" ht="37.8" customHeight="1">
      <c r="A198" s="13"/>
      <c r="B198" s="95"/>
      <c r="C198" t="s" s="120">
        <v>350</v>
      </c>
      <c r="D198" t="s" s="120">
        <v>91</v>
      </c>
      <c r="E198" t="s" s="121">
        <v>351</v>
      </c>
      <c r="F198" t="s" s="121">
        <v>352</v>
      </c>
      <c r="G198" t="s" s="122">
        <v>315</v>
      </c>
      <c r="H198" s="123">
        <v>1</v>
      </c>
      <c r="I198" s="124"/>
      <c r="J198" s="125">
        <f>ROUND(I198*H198,2)</f>
        <v>0</v>
      </c>
      <c r="K198" s="126"/>
      <c r="L198" s="95"/>
      <c r="M198" s="153"/>
      <c r="N198" t="s" s="154">
        <v>31</v>
      </c>
      <c r="O198" s="31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103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t="s" s="131">
        <v>337</v>
      </c>
      <c r="AS198" s="9"/>
      <c r="AT198" t="s" s="131">
        <v>91</v>
      </c>
      <c r="AU198" t="s" s="131">
        <v>96</v>
      </c>
      <c r="AV198" s="9"/>
      <c r="AW198" s="9"/>
      <c r="AX198" s="9"/>
      <c r="AY198" t="s" s="89">
        <v>88</v>
      </c>
      <c r="AZ198" s="9"/>
      <c r="BA198" s="9"/>
      <c r="BB198" s="9"/>
      <c r="BC198" s="9"/>
      <c r="BD198" s="9"/>
      <c r="BE198" s="132">
        <f>IF(N198="základná",J198,0)</f>
        <v>0</v>
      </c>
      <c r="BF198" s="132">
        <f>IF(N198="znížená",J198,0)</f>
        <v>0</v>
      </c>
      <c r="BG198" s="132">
        <f>IF(N198="zákl. prenesená",J198,0)</f>
        <v>0</v>
      </c>
      <c r="BH198" s="132">
        <f>IF(N198="zníž. prenesená",J198,0)</f>
        <v>0</v>
      </c>
      <c r="BI198" s="132">
        <f>IF(N198="nulová",J198,0)</f>
        <v>0</v>
      </c>
      <c r="BJ198" t="s" s="89">
        <v>96</v>
      </c>
      <c r="BK198" s="132">
        <f>ROUND(I198*H198,2)</f>
        <v>0</v>
      </c>
      <c r="BL198" t="s" s="89">
        <v>337</v>
      </c>
      <c r="BM198" t="s" s="131">
        <v>353</v>
      </c>
      <c r="BN198" s="12"/>
    </row>
    <row r="199" ht="8" customHeight="1">
      <c r="A199" s="157"/>
      <c r="B199" s="69"/>
      <c r="C199" s="158"/>
      <c r="D199" s="158"/>
      <c r="E199" s="158"/>
      <c r="F199" s="158"/>
      <c r="G199" s="158"/>
      <c r="H199" s="158"/>
      <c r="I199" s="158"/>
      <c r="J199" s="159"/>
      <c r="K199" s="160"/>
      <c r="L199" s="161"/>
      <c r="M199" s="162"/>
      <c r="N199" s="162"/>
      <c r="O199" s="162"/>
      <c r="P199" s="162"/>
      <c r="Q199" s="162"/>
      <c r="R199" s="162"/>
      <c r="S199" s="162"/>
      <c r="T199" s="162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5"/>
    </row>
  </sheetData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firstPageNumber="1" fitToHeight="1" fitToWidth="1" scale="100" useFirstPageNumber="0" orientation="portrait" pageOrder="downThenOver"/>
  <headerFooter>
    <oddFooter>&amp;C&amp;"Arial CE,Regular"&amp;8&amp;K000000Strana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